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uzman\Desktop\WEB NUEVA\PRESUPUESTO APROBADO\Metas Fisicas Financieras\Metas Fisicas Finansieras - Semestral\semestral 2024\"/>
    </mc:Choice>
  </mc:AlternateContent>
  <bookViews>
    <workbookView xWindow="0" yWindow="0" windowWidth="28800" windowHeight="12210" tabRatio="749"/>
  </bookViews>
  <sheets>
    <sheet name="5879" sheetId="4" r:id="rId1"/>
    <sheet name="6916" sheetId="6" r:id="rId2"/>
    <sheet name="6918" sheetId="8" r:id="rId3"/>
    <sheet name="6919" sheetId="9" r:id="rId4"/>
    <sheet name="7927" sheetId="13" r:id="rId5"/>
    <sheet name="Hoja1" sheetId="19" state="hidden" r:id="rId6"/>
  </sheets>
  <externalReferences>
    <externalReference r:id="rId7"/>
    <externalReference r:id="rId8"/>
    <externalReference r:id="rId9"/>
  </externalReferences>
  <definedNames>
    <definedName name="_xlnm.Print_Area" localSheetId="3">'6919'!$A$1:$J$38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3" l="1"/>
  <c r="G29" i="13"/>
  <c r="G29" i="9"/>
  <c r="I29" i="9" s="1"/>
  <c r="G29" i="8"/>
  <c r="G29" i="6"/>
  <c r="G29" i="4"/>
  <c r="J29" i="9"/>
  <c r="J29" i="8" l="1"/>
  <c r="I29" i="8"/>
  <c r="I25" i="8" l="1"/>
  <c r="J29" i="6" l="1"/>
  <c r="I29" i="6"/>
  <c r="I25" i="6"/>
  <c r="J29" i="13"/>
  <c r="I29" i="13"/>
  <c r="I29" i="4"/>
  <c r="J29" i="4"/>
  <c r="I25" i="13" l="1"/>
  <c r="I25" i="9"/>
  <c r="I25" i="4"/>
  <c r="C16" i="13" l="1"/>
  <c r="B15" i="13"/>
  <c r="C15" i="13" s="1"/>
  <c r="B14" i="13"/>
  <c r="C14" i="13" s="1"/>
  <c r="C16" i="9"/>
  <c r="B15" i="9"/>
  <c r="C15" i="9" s="1"/>
  <c r="B14" i="9"/>
  <c r="C14" i="9" s="1"/>
  <c r="C16" i="8"/>
  <c r="B15" i="8"/>
  <c r="C15" i="8" s="1"/>
  <c r="B14" i="8"/>
  <c r="C14" i="8" s="1"/>
  <c r="C16" i="6" l="1"/>
  <c r="B15" i="6"/>
  <c r="C15" i="6" s="1"/>
  <c r="B14" i="6"/>
  <c r="C14" i="6" s="1"/>
  <c r="C16" i="4"/>
  <c r="B15" i="4"/>
  <c r="C15" i="4" s="1"/>
  <c r="B14" i="4"/>
  <c r="C14" i="4" s="1"/>
</calcChain>
</file>

<file path=xl/sharedStrings.xml><?xml version="1.0" encoding="utf-8"?>
<sst xmlns="http://schemas.openxmlformats.org/spreadsheetml/2006/main" count="339" uniqueCount="101">
  <si>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</si>
  <si>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</si>
  <si>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</si>
  <si>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</si>
  <si>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</si>
  <si>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</si>
  <si>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</si>
  <si>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</si>
  <si>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</si>
  <si>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</si>
  <si>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</si>
  <si>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</si>
  <si>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</si>
  <si>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</si>
  <si>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</si>
  <si>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</si>
  <si>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</si>
  <si>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</si>
  <si>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</si>
  <si>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</si>
  <si>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</si>
  <si>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</si>
  <si>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</si>
  <si>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</si>
  <si>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</si>
  <si>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</si>
  <si>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</si>
  <si>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</si>
  <si>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</si>
  <si>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</si>
  <si>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</si>
  <si>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</si>
  <si>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</si>
  <si>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</si>
  <si>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</si>
  <si>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</si>
  <si>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</si>
  <si>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 xml:space="preserve"> Presupuesto Anual</t>
  </si>
  <si>
    <t>Ser un referente internacional en la gestión de un modelo de movilidad terrestre sostenible, eficiente, accesible y seguro contribuyendo a mejorar la calidad de vida de los ciudadanos.</t>
  </si>
  <si>
    <t>Ciudadanos reciben licencia de conducir</t>
  </si>
  <si>
    <t>I -Información Institucional</t>
  </si>
  <si>
    <t>Reducción de las muertes y morbilidad asociadas a los siniestros viales</t>
  </si>
  <si>
    <t>Gestionar la rectoría nacional de la movilidad, el transporte terrestre, el tránsito y la seguridad vial, con un enfoque integral para la transformación de los diferentes sectores, requeridos para el desarrollo socioeconómico de la República Dominicana.</t>
  </si>
  <si>
    <t>Gestionar la rectoría nacional de la movilidad, el transporte terrestre, el tránsito y la seguridad vial, con un enfoque integral para la transformación de los diferentes sectores, requeridos para el desarrollo socioeconómico de la República Dominicana</t>
  </si>
  <si>
    <t>Licencias de operaciones otorgadas</t>
  </si>
  <si>
    <t>Ciudadanos, Empresas y Operadores de Transporte</t>
  </si>
  <si>
    <t>Empresas Transportistas reciben Licencias de operaciones de transporte de carga.</t>
  </si>
  <si>
    <t>Son las autorizaciones otorgadas a los prestadores de servicios de transporte de carga para sus operaciones.</t>
  </si>
  <si>
    <t>Sumatoria de personas capacitados en programa de conciencia vial</t>
  </si>
  <si>
    <t>Procesos formativos en materia de educación vial</t>
  </si>
  <si>
    <t>Ciudadanos, Operadores del Sector Transporte, Sector Público y Sector Privado.</t>
  </si>
  <si>
    <t>12-Seguridad Vial Integral y Movilidad Sostenible</t>
  </si>
  <si>
    <t>Conductores reciben inspección técnica vehicular</t>
  </si>
  <si>
    <t>Población recibe cursos y talleres de educación y formación vial</t>
  </si>
  <si>
    <t>3.3.6</t>
  </si>
  <si>
    <t>Director de Planificación  y Desarrollo.</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</si>
  <si>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</si>
  <si>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 xml:space="preserve">Licdo. Waldys Robles </t>
  </si>
  <si>
    <t>5879-Ciudadanos reciben licencia de conducir</t>
  </si>
  <si>
    <t>6919-Conductores reciben inspección técnica vehicular</t>
  </si>
  <si>
    <t>Programación Semestral</t>
  </si>
  <si>
    <t>Ejecución Semestral</t>
  </si>
  <si>
    <t xml:space="preserve">Ejecución Semestral </t>
  </si>
  <si>
    <t xml:space="preserve">Programación Semestral </t>
  </si>
  <si>
    <t xml:space="preserve">Empresas transportistas reciben licencias de operaciones de transporte de pasajeros </t>
  </si>
  <si>
    <t>5182-Instituto Nacional de Tránsito y Transporte Terrestre</t>
  </si>
  <si>
    <t>Instituto Nacional de Tránsito y Transporte Terrestre</t>
  </si>
  <si>
    <t>11-Transporte y Tránsito Terrestre</t>
  </si>
  <si>
    <t>Dentro de las actividades que se ejecutan en este programa podemos destacar las siguientes: regularización el Tránsito y el transporte terrestre; la gestión de las licencias de operaciones de transporte de carga y la gestión de las licencias de operaciones  de transportes de pasajeros.</t>
  </si>
  <si>
    <t>Cantidad de inspecciones técnica realizadas</t>
  </si>
  <si>
    <t>Vehículos de motor reciben inspección técnica vehicular: tiene por objeto comprobar si los mismos cumplen las condiciones técnicas exigidas por la Ley 63-17 y la Normativa Técnica para su circulación por las vías pública</t>
  </si>
  <si>
    <t>Informe de Evaluación Semestral de las Metas Físicas-Financieras Enero-Junio 2024</t>
  </si>
  <si>
    <r>
      <t xml:space="preserve">VI. </t>
    </r>
    <r>
      <rPr>
        <b/>
        <sz val="12"/>
        <color theme="0"/>
        <rFont val="Century Gothic"/>
        <family val="2"/>
      </rPr>
      <t>Oportunidades de Mejora</t>
    </r>
  </si>
  <si>
    <t>Ser un referente internacional en la gestión de un modelo de movilidad terrestre sostenible, eficiente, accesible y seguro contribuyendo a mejorar la calidad de vida de los ciudadanos</t>
  </si>
  <si>
    <t>6916-Prestadores de servicio reciben licencia de operación de transporte de  pasajeros</t>
  </si>
  <si>
    <t>Son las autorizaciones otorgadas a los prestadores de servicios de transporte de pasajeros para sus operaciones</t>
  </si>
  <si>
    <t>Dentro de las actividades que se ejecutan en este programa se pueden destacar las siguientes: regularización el tránsito y el transporte terrestre; la gestión de las licencias de operaciones de transporte de carga y la gestión de las licencias de operaciones  de transportes de pasajeros</t>
  </si>
  <si>
    <t>Cantidad de servicios de licencias emitidas</t>
  </si>
  <si>
    <t>6918-Prestadores de servicio reciben permisos de operación de transporte de carga</t>
  </si>
  <si>
    <t>Física (A)</t>
  </si>
  <si>
    <t>Financiera (B)</t>
  </si>
  <si>
    <t>Física (C)</t>
  </si>
  <si>
    <t>Financiera (D)</t>
  </si>
  <si>
    <t>Física (E)</t>
  </si>
  <si>
    <t>Financiera  (F)</t>
  </si>
  <si>
    <t>Física (%)
 G=E/C</t>
  </si>
  <si>
    <t>Financiero (%) 
H=F/D</t>
  </si>
  <si>
    <t>Es la entrega del documento que autoriza a ciudadanos dominicanos y a  extranjeros  a conducir en la República Dominicana</t>
  </si>
  <si>
    <t>7927-Población  recibe cursos y talleres de educación y formación vial</t>
  </si>
  <si>
    <t>El incremento significativo de servicios de emisión de licencias de conducir durante el primer trimestre del 2024, ha traído como resultado un incremento porcentual casi directamente proporcional en el servicio de ciudadanos que reciben formación en la Escuela Nacional de Educación Vial (ENEVIAL). Esto, a su vez, impactó la programación financiera provocando el desvío del 84.18% registrado en este aspecto.</t>
  </si>
  <si>
    <t>Se estará trabajando en la actualización de esta meta durante el tercer trimestre en cuanto a la producción física, para que la misma responda mejor con la realidad actual, dado que son proyecciones basadas en la demanda futura de los bienes y servicios ofertados por la Institución.</t>
  </si>
  <si>
    <t>En relación al desvío en la meta física, resalta que el servicio de licencias de conducir ha sufrido un incremento atípico durante este semestre causado por el número de servicios de renovaciones de licencias de conducir en sus diferentes categorías. Como causa principal del mismo destaca el otorgamiento de una gracia especial en el primer trimestre para que los conductores de vehículos que tienen su documento vencido puedan renovar sin tener que pagar el costo total de la penalidad establecida,  lo que repercutó como resultado que un significativo número de personas aprovechen la prórroga y renueven sus licencias, para una ejecución física de un 20.98% por encima de la meta establecida. 
En cuanto al monto financiero, el mismo presentó una cifra que se situó por debajo de lo planificado en un 14.33%, debido a que se presentan diferencias entre los tiempos de facturación, reclamación y pago del servicio.</t>
  </si>
  <si>
    <t>Mediante el Programa Seguridad Vial Integral y Movilidad Sostenible se gestionan las actividades relacionadas con la seguridad vial que el INTRANT realiza por mandato de la LEY 63-17  dentro de las cuales se encuentran las siguiente: Capacitación a ciudadanos relacionadas con las normar y reglamentos en miras a modificar la conducta de los ciudadanos ante estas,  emisión de permisos de conducir y la realización inspección técnica vehicular. También el diseño, monitoreo y evaluación de  Planes, Programas y Proyectos relacionados con la movilidad y la sostenibilidad.</t>
  </si>
  <si>
    <t>Fueron realizadas durante este semestre 3,058 inspecciones a nivel nacional que resultaron de los operativos programados para las festividades del Día de Nuestra Señora de la Altagracia y Semana Santa, así como de inspecciones puntuales que fueron solicitadas para el otorgamiento de las licencias de operación de transporte de pasajeros.</t>
  </si>
  <si>
    <t xml:space="preserve">En relación a la ejecución financiera, no fueron realizados operativos fuera de las oficina, lo que se reflejó en no haber ejecutado montos financieros presupuestados en este trimestre y no se registraron gastos asociados a la emisión de permisos. </t>
  </si>
  <si>
    <t>Fueron otorgados a prestadores del servicio durante este semestre a través de la plataforma digital unos 53,749 permisos de operación de transporte de carga a nivel nacional, logrando alcanzar un 89.58% de la meta establecida.</t>
  </si>
  <si>
    <t>Durante este semestre fueron emitidas siete (7) licencias de operación de transporte de pasajeros a las prestadoras del servicio que complementaron exitosamente los requisitos exigidos.</t>
  </si>
  <si>
    <t>Durante este semestre fueron emitidas a nivel nacional un total de 414,769 licencias de conducir, logrando un porcentaje de avance del 120.98%, superando la meta planificada en la ejecución física programada del semestre en un 20.98%, producido por el aumento de las solicitudes en los diferentes módulos.</t>
  </si>
  <si>
    <t>No se pudo lograr la meta física planificada, misma que fue proyectada muy por encima de la realidad presentada en el semestre. Se disponen de expedientes rezagados que fueron iniciados en este semestre y  que están en proceso de complementación y depuración, dado que los demandantes del servicio no han completado los requisitos exigidos para el otorgamiento de la licencia, lo cual impide que desde INTRANT se puedan emitir las mismas hasta tanto se completen. En relación al desvío financiero, se ejecutó   un 49.23% por encima del monto programado debido a que se pagaron viáticos relacionados con las inspecciones y levantamientos de nuevas rutas para el otorgamiento de las referidas licencias de operación.</t>
  </si>
  <si>
    <t>En relación al desvío en la programación financiera, la ejecución financiera registrada por encima de lo programado (85.85%) se debió al gasto incurrido por la entidad en la realización de los operativos realizados, que abarcaron pagos de viáticos relacionados con las inspeccioones y levantamientos de nuevas rutas.</t>
  </si>
  <si>
    <t>Durante el primer semestre del 2024 fueron capacitados a nivel nacional 86,169 personas, cifra que se encuentra por encima de la meta programada en un 23.10%.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</si>
</sst>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dd/mm/yyyy;@"/>
    <numFmt numFmtId="165" formatCode="[$-10409]#,##0;\-#,##0"/>
    <numFmt numFmtId="166" formatCode="[$-10409]#,##0.00;\-#,##0.00"/>
    <numFmt numFmtId="167" formatCode="[$-10409]0.00%"/>
    <numFmt numFmtId="168" formatCode="#,##0.00_ ;\-#,##0.00\ "/>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2"/>
      <color rgb="FF000000"/>
      <name val="Calibri"/>
      <family val="2"/>
      <scheme val="minor"/>
    </font>
    <font>
      <b/>
      <sz val="12"/>
      <color theme="0"/>
      <name val="Calibri"/>
      <family val="2"/>
      <scheme val="minor"/>
    </font>
    <font>
      <b/>
      <sz val="12"/>
      <color theme="1"/>
      <name val="Calibri"/>
      <family val="2"/>
      <scheme val="minor"/>
    </font>
    <font>
      <sz val="11"/>
      <name val="Calibri"/>
      <family val="2"/>
    </font>
    <font>
      <sz val="12"/>
      <color rgb="FF000000"/>
      <name val="Century Gothic"/>
      <family val="2"/>
    </font>
    <font>
      <sz val="11"/>
      <color rgb="FFFF0000"/>
      <name val="Calibri"/>
      <family val="2"/>
      <scheme val="minor"/>
    </font>
    <font>
      <sz val="11"/>
      <color rgb="FFFF0000"/>
      <name val="Calibri"/>
      <family val="2"/>
    </font>
    <font>
      <sz val="12"/>
      <color theme="1"/>
      <name val="Calibri"/>
      <family val="2"/>
      <scheme val="minor"/>
    </font>
    <font>
      <sz val="12"/>
      <color rgb="FF000000"/>
      <name val="Calibri"/>
      <family val="2"/>
      <scheme val="minor"/>
    </font>
    <font>
      <sz val="12"/>
      <name val="Calibri"/>
      <family val="2"/>
    </font>
    <font>
      <b/>
      <sz val="12"/>
      <name val="Calibri"/>
      <family val="2"/>
    </font>
    <font>
      <sz val="12"/>
      <color theme="1"/>
      <name val="Calibri"/>
      <family val="2"/>
    </font>
    <font>
      <sz val="12"/>
      <color rgb="FFFF0000"/>
      <name val="Calibri"/>
      <family val="2"/>
    </font>
    <font>
      <sz val="12"/>
      <color rgb="FFFF0000"/>
      <name val="Calibri"/>
      <family val="2"/>
      <scheme val="minor"/>
    </font>
    <font>
      <b/>
      <sz val="12"/>
      <color rgb="FF000000"/>
      <name val="Calibri"/>
      <family val="2"/>
    </font>
    <font>
      <b/>
      <sz val="12"/>
      <color theme="0"/>
      <name val="Century Gothic"/>
      <family val="2"/>
    </font>
    <font>
      <b/>
      <sz val="14"/>
      <color rgb="FF000000"/>
      <name val="Calibri"/>
      <family val="2"/>
      <scheme val="minor"/>
    </font>
    <font>
      <sz val="12"/>
      <name val="Calibri"/>
      <family val="2"/>
      <scheme val="minor"/>
    </font>
    <font>
      <i/>
      <sz val="12"/>
      <color theme="1"/>
      <name val="Calibri"/>
      <family val="2"/>
      <scheme val="minor"/>
    </font>
    <font>
      <b/>
      <sz val="12"/>
      <name val="Calibri"/>
      <family val="2"/>
      <scheme val="minor"/>
    </font>
    <font>
      <sz val="10"/>
      <color rgb="FF000000"/>
      <name val="Times New Roman"/>
      <family val="1"/>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ECECEC"/>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cellStyleXfs>
  <cellXfs count="117">
    <xf numFmtId="0" fontId="0" fillId="0" borderId="0" xfId="0"/>
    <xf numFmtId="0" fontId="10" fillId="0" borderId="0" xfId="0" applyFont="1" applyProtection="1">
      <protection locked="0"/>
    </xf>
    <xf numFmtId="0" fontId="10" fillId="0" borderId="0" xfId="0" applyFont="1"/>
    <xf numFmtId="0" fontId="12" fillId="0" borderId="0" xfId="0" applyFont="1" applyProtection="1">
      <protection locked="0"/>
    </xf>
    <xf numFmtId="0" fontId="15" fillId="0" borderId="0" xfId="0" applyFont="1" applyProtection="1">
      <protection locked="0"/>
    </xf>
    <xf numFmtId="0" fontId="16" fillId="0" borderId="0" xfId="0" applyFont="1"/>
    <xf numFmtId="164" fontId="11" fillId="0" borderId="4" xfId="0" applyNumberFormat="1" applyFont="1" applyBorder="1" applyAlignment="1">
      <alignment horizontal="center" vertical="center" wrapText="1"/>
    </xf>
    <xf numFmtId="0" fontId="3" fillId="0" borderId="4" xfId="0" applyFont="1" applyBorder="1" applyAlignment="1">
      <alignment vertical="center"/>
    </xf>
    <xf numFmtId="0" fontId="5" fillId="0" borderId="4" xfId="0" applyFont="1" applyBorder="1"/>
    <xf numFmtId="0" fontId="10" fillId="6" borderId="4" xfId="0" applyFont="1" applyFill="1" applyBorder="1" applyAlignment="1">
      <alignment horizontal="center" vertical="center" wrapText="1"/>
    </xf>
    <xf numFmtId="0" fontId="10" fillId="6" borderId="4" xfId="0" applyFont="1" applyFill="1" applyBorder="1" applyAlignment="1">
      <alignment horizontal="center" vertical="center"/>
    </xf>
    <xf numFmtId="0" fontId="10" fillId="6" borderId="4" xfId="0" applyFont="1" applyFill="1" applyBorder="1" applyAlignment="1" applyProtection="1">
      <alignment horizontal="center" vertical="center" wrapText="1"/>
      <protection locked="0"/>
    </xf>
    <xf numFmtId="0" fontId="3" fillId="0" borderId="4" xfId="0" applyFont="1" applyBorder="1" applyAlignment="1">
      <alignment vertical="center" wrapText="1"/>
    </xf>
    <xf numFmtId="0" fontId="3" fillId="0" borderId="4" xfId="0" applyFont="1" applyBorder="1" applyAlignment="1" applyProtection="1">
      <alignment vertical="center" wrapText="1"/>
      <protection locked="0"/>
    </xf>
    <xf numFmtId="0" fontId="10" fillId="6" borderId="4" xfId="0" applyFont="1" applyFill="1" applyBorder="1"/>
    <xf numFmtId="0" fontId="12" fillId="0" borderId="4" xfId="0" applyFont="1" applyBorder="1" applyAlignment="1" applyProtection="1">
      <alignment horizontal="center" vertical="top" wrapText="1"/>
      <protection locked="0"/>
    </xf>
    <xf numFmtId="10" fontId="12" fillId="7" borderId="4" xfId="2" applyNumberFormat="1" applyFont="1" applyFill="1" applyBorder="1" applyAlignment="1" applyProtection="1">
      <alignment horizontal="center" vertical="center" wrapText="1" readingOrder="1"/>
      <protection locked="0"/>
    </xf>
    <xf numFmtId="167" fontId="12" fillId="7" borderId="4" xfId="0" applyNumberFormat="1" applyFont="1" applyFill="1" applyBorder="1" applyAlignment="1" applyProtection="1">
      <alignment horizontal="center" vertical="center" wrapText="1" readingOrder="1"/>
      <protection locked="0"/>
    </xf>
    <xf numFmtId="0" fontId="3" fillId="2"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7" fillId="8" borderId="4" xfId="0" applyFont="1" applyFill="1" applyBorder="1" applyAlignment="1">
      <alignment horizontal="center" vertical="center" wrapText="1" readingOrder="1"/>
    </xf>
    <xf numFmtId="10" fontId="12" fillId="0" borderId="0" xfId="0" applyNumberFormat="1" applyFont="1" applyProtection="1">
      <protection locked="0"/>
    </xf>
    <xf numFmtId="0" fontId="21" fillId="0" borderId="0" xfId="0" applyFont="1" applyAlignment="1" applyProtection="1">
      <alignment horizontal="left" vertical="center" wrapText="1"/>
      <protection locked="0"/>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10" fillId="0" borderId="4" xfId="0" applyFont="1" applyFill="1" applyBorder="1" applyAlignment="1" applyProtection="1">
      <alignment horizontal="center" vertical="center" wrapText="1"/>
      <protection locked="0"/>
    </xf>
    <xf numFmtId="0" fontId="12" fillId="0" borderId="0" xfId="0" applyFont="1" applyAlignment="1" applyProtection="1">
      <protection locked="0"/>
    </xf>
    <xf numFmtId="0" fontId="10" fillId="0" borderId="0" xfId="0" applyFont="1" applyAlignment="1"/>
    <xf numFmtId="0" fontId="12" fillId="0" borderId="0" xfId="0" applyFont="1" applyAlignment="1" applyProtection="1">
      <alignment horizontal="center"/>
      <protection locked="0"/>
    </xf>
    <xf numFmtId="0" fontId="10" fillId="0" borderId="0" xfId="0" applyFont="1" applyAlignment="1">
      <alignment horizontal="center"/>
    </xf>
    <xf numFmtId="0" fontId="20" fillId="0" borderId="0" xfId="0" applyFont="1" applyAlignment="1">
      <alignment horizontal="center"/>
    </xf>
    <xf numFmtId="10" fontId="10" fillId="0" borderId="0" xfId="0" applyNumberFormat="1" applyFont="1" applyAlignment="1">
      <alignment horizontal="center"/>
    </xf>
    <xf numFmtId="10" fontId="15" fillId="0" borderId="0" xfId="0" applyNumberFormat="1" applyFont="1" applyProtection="1">
      <protection locked="0"/>
    </xf>
    <xf numFmtId="0" fontId="12" fillId="0" borderId="0" xfId="0" applyFont="1" applyAlignment="1" applyProtection="1">
      <alignment vertical="top"/>
      <protection locked="0"/>
    </xf>
    <xf numFmtId="0" fontId="10" fillId="0" borderId="0" xfId="0" applyFont="1" applyAlignment="1">
      <alignment vertical="top"/>
    </xf>
    <xf numFmtId="0" fontId="3" fillId="0" borderId="4" xfId="0" applyFont="1" applyBorder="1" applyAlignment="1" applyProtection="1">
      <alignment vertical="top" wrapText="1"/>
      <protection locked="0"/>
    </xf>
    <xf numFmtId="0" fontId="22" fillId="0" borderId="4" xfId="0" applyFont="1" applyBorder="1" applyAlignment="1" applyProtection="1">
      <alignment vertical="center" wrapText="1"/>
      <protection locked="0"/>
    </xf>
    <xf numFmtId="0" fontId="10" fillId="9" borderId="4" xfId="0" applyFont="1" applyFill="1" applyBorder="1" applyAlignment="1">
      <alignment horizontal="center" vertical="center" wrapText="1"/>
    </xf>
    <xf numFmtId="0" fontId="10" fillId="9" borderId="4" xfId="0" applyFont="1" applyFill="1" applyBorder="1" applyAlignment="1">
      <alignment horizontal="center" vertical="center"/>
    </xf>
    <xf numFmtId="0" fontId="10" fillId="9" borderId="4" xfId="0" applyFont="1" applyFill="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0" xfId="0" applyFont="1" applyAlignment="1" applyProtection="1">
      <alignment horizontal="center" vertical="center"/>
      <protection locked="0"/>
    </xf>
    <xf numFmtId="0" fontId="10" fillId="0" borderId="0" xfId="0" applyFont="1" applyAlignment="1">
      <alignment horizontal="center" vertical="center"/>
    </xf>
    <xf numFmtId="0" fontId="11" fillId="0" borderId="0" xfId="3" applyFont="1" applyAlignment="1">
      <alignment horizontal="center" vertical="center"/>
    </xf>
    <xf numFmtId="0" fontId="20" fillId="0" borderId="4" xfId="3" applyFont="1" applyBorder="1" applyAlignment="1">
      <alignment horizontal="center" vertical="center" wrapText="1"/>
    </xf>
    <xf numFmtId="10" fontId="11" fillId="10" borderId="4" xfId="3" applyNumberFormat="1" applyFont="1" applyFill="1" applyBorder="1" applyAlignment="1">
      <alignment horizontal="center" vertical="center" shrinkToFit="1"/>
    </xf>
    <xf numFmtId="168" fontId="14" fillId="0" borderId="4" xfId="0" applyNumberFormat="1" applyFont="1" applyBorder="1" applyAlignment="1" applyProtection="1">
      <alignment horizontal="center" vertical="center" wrapText="1" readingOrder="1"/>
      <protection locked="0"/>
    </xf>
    <xf numFmtId="166" fontId="14" fillId="0" borderId="4" xfId="0" applyNumberFormat="1" applyFont="1" applyBorder="1" applyAlignment="1" applyProtection="1">
      <alignment horizontal="center" vertical="center" wrapText="1" readingOrder="1"/>
      <protection locked="0"/>
    </xf>
    <xf numFmtId="165" fontId="14" fillId="0" borderId="4" xfId="0" applyNumberFormat="1" applyFont="1" applyBorder="1" applyAlignment="1" applyProtection="1">
      <alignment horizontal="center" vertical="center" wrapText="1"/>
      <protection locked="0"/>
    </xf>
    <xf numFmtId="10" fontId="14" fillId="7" borderId="4" xfId="2" applyNumberFormat="1" applyFont="1" applyFill="1" applyBorder="1" applyAlignment="1" applyProtection="1">
      <alignment horizontal="center" vertical="center" wrapText="1" readingOrder="1"/>
      <protection locked="0"/>
    </xf>
    <xf numFmtId="165" fontId="14" fillId="0" borderId="4" xfId="0" applyNumberFormat="1" applyFont="1" applyBorder="1" applyAlignment="1" applyProtection="1">
      <alignment horizontal="center" vertical="center" wrapText="1" readingOrder="1"/>
      <protection locked="0"/>
    </xf>
    <xf numFmtId="3" fontId="10" fillId="0" borderId="4" xfId="3" applyNumberFormat="1" applyFont="1" applyBorder="1" applyAlignment="1">
      <alignment horizontal="center" vertical="center" shrinkToFit="1"/>
    </xf>
    <xf numFmtId="4" fontId="10" fillId="0" borderId="4" xfId="3" applyNumberFormat="1" applyFont="1" applyBorder="1" applyAlignment="1">
      <alignment horizontal="center" vertical="center" shrinkToFit="1"/>
    </xf>
    <xf numFmtId="10" fontId="10" fillId="10" borderId="4" xfId="3" applyNumberFormat="1" applyFont="1" applyFill="1" applyBorder="1" applyAlignment="1">
      <alignment horizontal="center" vertical="center" shrinkToFit="1"/>
    </xf>
    <xf numFmtId="0" fontId="14" fillId="0" borderId="4" xfId="0" applyFont="1" applyBorder="1" applyAlignment="1" applyProtection="1">
      <alignment horizontal="center" vertical="center" wrapText="1"/>
      <protection locked="0"/>
    </xf>
    <xf numFmtId="0" fontId="6" fillId="0" borderId="0" xfId="0" applyFont="1" applyAlignment="1" applyProtection="1">
      <alignment vertical="center"/>
      <protection locked="0"/>
    </xf>
    <xf numFmtId="10" fontId="0" fillId="0" borderId="0" xfId="0" applyNumberFormat="1" applyAlignment="1">
      <alignment vertical="center"/>
    </xf>
    <xf numFmtId="0" fontId="0" fillId="0" borderId="0" xfId="0" applyAlignment="1">
      <alignment vertical="center"/>
    </xf>
    <xf numFmtId="0" fontId="0" fillId="0" borderId="0" xfId="0" applyAlignment="1" applyProtection="1">
      <alignment vertical="center"/>
      <protection locked="0"/>
    </xf>
    <xf numFmtId="0" fontId="5" fillId="0" borderId="4" xfId="0" applyFont="1" applyBorder="1" applyAlignment="1">
      <alignment vertical="center"/>
    </xf>
    <xf numFmtId="10" fontId="9" fillId="0" borderId="0" xfId="0" applyNumberFormat="1" applyFont="1" applyAlignment="1" applyProtection="1">
      <alignment vertical="center"/>
      <protection locked="0"/>
    </xf>
    <xf numFmtId="0" fontId="8" fillId="0" borderId="0" xfId="0" applyFont="1" applyAlignment="1">
      <alignment vertical="center"/>
    </xf>
    <xf numFmtId="49" fontId="10" fillId="0" borderId="4" xfId="0" quotePrefix="1" applyNumberFormat="1" applyFont="1" applyBorder="1" applyAlignment="1" applyProtection="1">
      <alignment horizontal="left" vertical="center" wrapText="1"/>
      <protection locked="0"/>
    </xf>
    <xf numFmtId="0" fontId="19" fillId="0" borderId="4" xfId="0" applyFont="1" applyBorder="1" applyAlignment="1">
      <alignment horizontal="center" vertical="center" wrapText="1"/>
    </xf>
    <xf numFmtId="0" fontId="3" fillId="2"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xf>
    <xf numFmtId="0" fontId="10" fillId="3" borderId="4" xfId="0" applyFont="1" applyFill="1" applyBorder="1" applyAlignment="1">
      <alignment horizontal="center"/>
    </xf>
    <xf numFmtId="0" fontId="4" fillId="4" borderId="4" xfId="0" applyFont="1" applyFill="1" applyBorder="1" applyAlignment="1">
      <alignment horizontal="left" vertical="center"/>
    </xf>
    <xf numFmtId="0" fontId="5" fillId="5" borderId="4" xfId="0" applyFont="1" applyFill="1" applyBorder="1" applyAlignment="1">
      <alignment horizontal="left" vertical="center"/>
    </xf>
    <xf numFmtId="0" fontId="3" fillId="9" borderId="7" xfId="0" applyFont="1" applyFill="1" applyBorder="1" applyAlignment="1">
      <alignment horizontal="center" vertical="top" wrapText="1"/>
    </xf>
    <xf numFmtId="0" fontId="3" fillId="9" borderId="8" xfId="0" applyFont="1" applyFill="1" applyBorder="1" applyAlignment="1">
      <alignment horizontal="center" vertical="top" wrapText="1"/>
    </xf>
    <xf numFmtId="0" fontId="3" fillId="9" borderId="9" xfId="0" applyFont="1" applyFill="1" applyBorder="1" applyAlignment="1">
      <alignment horizontal="center" vertical="top" wrapText="1"/>
    </xf>
    <xf numFmtId="0" fontId="10" fillId="0" borderId="4" xfId="0" applyFont="1" applyBorder="1" applyAlignment="1" applyProtection="1">
      <alignment horizontal="justify" vertical="top" wrapText="1"/>
      <protection locked="0"/>
    </xf>
    <xf numFmtId="0" fontId="10" fillId="0" borderId="4" xfId="0" applyFont="1" applyFill="1" applyBorder="1" applyAlignment="1">
      <alignment horizontal="left" vertical="center" wrapText="1"/>
    </xf>
    <xf numFmtId="0" fontId="10" fillId="0" borderId="4" xfId="0" applyFont="1" applyFill="1" applyBorder="1" applyAlignment="1">
      <alignment horizontal="justify" vertical="center" wrapText="1"/>
    </xf>
    <xf numFmtId="0" fontId="10" fillId="0" borderId="4" xfId="0" applyFont="1" applyBorder="1" applyAlignment="1" applyProtection="1">
      <alignment horizontal="left" vertical="center" wrapText="1"/>
      <protection locked="0"/>
    </xf>
    <xf numFmtId="0" fontId="10" fillId="0" borderId="4" xfId="0" applyFont="1" applyBorder="1" applyAlignment="1" applyProtection="1">
      <alignment horizontal="justify" vertical="center" wrapText="1"/>
      <protection locked="0"/>
    </xf>
    <xf numFmtId="3" fontId="10" fillId="0" borderId="4" xfId="0" applyNumberFormat="1" applyFont="1" applyBorder="1" applyAlignment="1" applyProtection="1">
      <alignment horizontal="left" vertical="center" wrapText="1"/>
      <protection locked="0"/>
    </xf>
    <xf numFmtId="0" fontId="13" fillId="6" borderId="4" xfId="0" applyFont="1" applyFill="1" applyBorder="1" applyAlignment="1">
      <alignment horizontal="center" vertical="center" wrapText="1" readingOrder="1"/>
    </xf>
    <xf numFmtId="39" fontId="12" fillId="9" borderId="4" xfId="1" applyNumberFormat="1" applyFont="1" applyFill="1" applyBorder="1" applyAlignment="1" applyProtection="1">
      <alignment horizontal="center" vertical="center" wrapText="1" readingOrder="1"/>
      <protection locked="0"/>
    </xf>
    <xf numFmtId="10" fontId="12" fillId="9" borderId="4" xfId="2" applyNumberFormat="1" applyFont="1" applyFill="1" applyBorder="1" applyAlignment="1" applyProtection="1">
      <alignment horizontal="center" vertical="center" wrapText="1" readingOrder="1"/>
    </xf>
    <xf numFmtId="0" fontId="17" fillId="8" borderId="4" xfId="0" applyFont="1" applyFill="1" applyBorder="1" applyAlignment="1">
      <alignment horizontal="center" vertical="center" wrapText="1" readingOrder="1"/>
    </xf>
    <xf numFmtId="0" fontId="12" fillId="6" borderId="4" xfId="0" applyFont="1" applyFill="1" applyBorder="1" applyAlignment="1">
      <alignment vertical="top" wrapText="1"/>
    </xf>
    <xf numFmtId="0" fontId="5" fillId="5" borderId="4" xfId="0" applyFont="1" applyFill="1" applyBorder="1" applyAlignment="1">
      <alignment horizontal="left" vertical="center" wrapText="1"/>
    </xf>
    <xf numFmtId="0" fontId="20" fillId="0" borderId="4" xfId="0" applyFont="1" applyBorder="1" applyAlignment="1">
      <alignment horizontal="justify" vertical="center" wrapText="1"/>
    </xf>
    <xf numFmtId="0" fontId="12" fillId="0" borderId="4" xfId="0" applyFont="1" applyBorder="1" applyAlignment="1">
      <alignment horizontal="justify" vertical="center" wrapText="1"/>
    </xf>
    <xf numFmtId="0" fontId="10" fillId="0" borderId="4" xfId="0" applyFont="1" applyBorder="1" applyAlignment="1" applyProtection="1">
      <alignment horizontal="left" vertical="top" wrapText="1"/>
      <protection locked="0"/>
    </xf>
    <xf numFmtId="0" fontId="10" fillId="6" borderId="4" xfId="0" applyFont="1" applyFill="1" applyBorder="1" applyAlignment="1">
      <alignment horizontal="left" vertical="center" wrapText="1"/>
    </xf>
    <xf numFmtId="39" fontId="14" fillId="9" borderId="4" xfId="1" applyNumberFormat="1" applyFont="1" applyFill="1" applyBorder="1" applyAlignment="1" applyProtection="1">
      <alignment horizontal="center" vertical="center" wrapText="1" readingOrder="1"/>
      <protection locked="0"/>
    </xf>
    <xf numFmtId="10" fontId="14" fillId="9" borderId="4" xfId="2" applyNumberFormat="1" applyFont="1" applyFill="1" applyBorder="1" applyAlignment="1" applyProtection="1">
      <alignment horizontal="center" vertical="center" wrapText="1" readingOrder="1"/>
    </xf>
    <xf numFmtId="0" fontId="12" fillId="6" borderId="4" xfId="0" applyFont="1" applyFill="1" applyBorder="1" applyAlignment="1">
      <alignment horizontal="center" vertical="top" wrapText="1"/>
    </xf>
    <xf numFmtId="0" fontId="10" fillId="6" borderId="4" xfId="0" applyFont="1" applyFill="1" applyBorder="1" applyAlignment="1">
      <alignment horizontal="center"/>
    </xf>
    <xf numFmtId="0" fontId="20" fillId="0" borderId="0" xfId="0" applyFont="1" applyAlignment="1">
      <alignment horizontal="justify" vertical="center" wrapText="1"/>
    </xf>
    <xf numFmtId="0" fontId="20" fillId="0" borderId="10" xfId="0" applyFont="1" applyBorder="1" applyAlignment="1">
      <alignment horizontal="justify" vertical="center" wrapText="1"/>
    </xf>
    <xf numFmtId="49" fontId="10" fillId="0" borderId="4" xfId="0" quotePrefix="1" applyNumberFormat="1" applyFont="1" applyBorder="1" applyAlignment="1" applyProtection="1">
      <alignment horizontal="justify" vertical="center" wrapText="1"/>
      <protection locked="0"/>
    </xf>
    <xf numFmtId="0" fontId="10" fillId="9" borderId="4" xfId="0" applyFont="1" applyFill="1" applyBorder="1" applyAlignment="1">
      <alignment horizontal="justify" vertical="center" wrapText="1"/>
    </xf>
    <xf numFmtId="0" fontId="10" fillId="6" borderId="1" xfId="0" applyFont="1" applyFill="1" applyBorder="1" applyAlignment="1">
      <alignment horizontal="center"/>
    </xf>
    <xf numFmtId="0" fontId="10" fillId="6" borderId="3" xfId="0" applyFont="1" applyFill="1" applyBorder="1" applyAlignment="1">
      <alignment horizontal="center"/>
    </xf>
    <xf numFmtId="3" fontId="10" fillId="0" borderId="4" xfId="0" applyNumberFormat="1" applyFont="1" applyBorder="1" applyAlignment="1" applyProtection="1">
      <alignment horizontal="justify" vertical="center" wrapText="1"/>
      <protection locked="0"/>
    </xf>
    <xf numFmtId="0" fontId="5" fillId="5" borderId="1" xfId="0" applyFont="1" applyFill="1" applyBorder="1" applyAlignment="1">
      <alignment horizontal="left" vertical="center"/>
    </xf>
    <xf numFmtId="0" fontId="5" fillId="5" borderId="2" xfId="0" applyFont="1" applyFill="1" applyBorder="1" applyAlignment="1">
      <alignment horizontal="left" vertical="center"/>
    </xf>
    <xf numFmtId="0" fontId="5" fillId="5" borderId="3" xfId="0" applyFont="1" applyFill="1" applyBorder="1" applyAlignment="1">
      <alignment horizontal="left" vertical="center"/>
    </xf>
    <xf numFmtId="0" fontId="17" fillId="8" borderId="1" xfId="0" applyFont="1" applyFill="1" applyBorder="1" applyAlignment="1">
      <alignment horizontal="center" vertical="center" wrapText="1" readingOrder="1"/>
    </xf>
    <xf numFmtId="0" fontId="17" fillId="8" borderId="3" xfId="0" applyFont="1" applyFill="1" applyBorder="1" applyAlignment="1">
      <alignment horizontal="center" vertical="center" wrapText="1" readingOrder="1"/>
    </xf>
    <xf numFmtId="0" fontId="12" fillId="0" borderId="0" xfId="0" applyFont="1" applyAlignment="1">
      <alignment horizontal="left" vertical="center" wrapText="1"/>
    </xf>
    <xf numFmtId="0" fontId="10" fillId="0" borderId="4" xfId="0" applyFont="1" applyBorder="1" applyAlignment="1">
      <alignment horizontal="center" vertical="center"/>
    </xf>
    <xf numFmtId="0" fontId="10" fillId="3" borderId="4" xfId="0" applyFont="1" applyFill="1" applyBorder="1" applyAlignment="1">
      <alignment horizontal="center" vertical="center"/>
    </xf>
    <xf numFmtId="0" fontId="3" fillId="9" borderId="7" xfId="0" applyFont="1" applyFill="1" applyBorder="1" applyAlignment="1">
      <alignment horizontal="center" vertical="center" wrapText="1"/>
    </xf>
    <xf numFmtId="0" fontId="3" fillId="9" borderId="8" xfId="0" applyFont="1" applyFill="1" applyBorder="1" applyAlignment="1">
      <alignment horizontal="center" vertical="center" wrapText="1"/>
    </xf>
    <xf numFmtId="0" fontId="3" fillId="9" borderId="9" xfId="0" applyFont="1" applyFill="1" applyBorder="1" applyAlignment="1">
      <alignment horizontal="center" vertical="center" wrapText="1"/>
    </xf>
    <xf numFmtId="0" fontId="12" fillId="6" borderId="4" xfId="0" applyFont="1" applyFill="1" applyBorder="1" applyAlignment="1">
      <alignment vertical="center" wrapText="1"/>
    </xf>
    <xf numFmtId="0" fontId="10" fillId="6" borderId="1" xfId="0" applyFont="1" applyFill="1" applyBorder="1" applyAlignment="1">
      <alignment horizontal="center" vertical="center"/>
    </xf>
    <xf numFmtId="0" fontId="10" fillId="6" borderId="3" xfId="0" applyFont="1" applyFill="1" applyBorder="1" applyAlignment="1">
      <alignment horizontal="center" vertical="center"/>
    </xf>
    <xf numFmtId="0" fontId="0" fillId="0" borderId="5" xfId="0" applyBorder="1" applyAlignment="1">
      <alignment horizontal="center"/>
    </xf>
    <xf numFmtId="0" fontId="2" fillId="0" borderId="6" xfId="0" applyFont="1" applyBorder="1" applyAlignment="1">
      <alignment horizontal="center"/>
    </xf>
    <xf numFmtId="0" fontId="0" fillId="0" borderId="0" xfId="0" applyAlignment="1">
      <alignment horizontal="center" vertical="top" wrapText="1"/>
    </xf>
  </cellXfs>
  <cellStyles count="4">
    <cellStyle name="Millares" xfId="1" builtinId="3"/>
    <cellStyle name="Normal" xfId="0" builtinId="0"/>
    <cellStyle name="Normal 2" xfId="3"/>
    <cellStyle name="Porcentaje" xfId="2" builtinId="5"/>
  </cellStyles>
  <dxfs count="74">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rgb="FF000000"/>
        <name val="Calibri"/>
        <scheme val="minor"/>
      </font>
      <numFmt numFmtId="14" formatCode="0.00%"/>
      <fill>
        <patternFill patternType="solid">
          <fgColor indexed="64"/>
          <bgColor rgb="FFECECEC"/>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numFmt numFmtId="14" formatCode="0.00%"/>
      <fill>
        <patternFill patternType="solid">
          <fgColor indexed="64"/>
          <bgColor rgb="FFECECEC"/>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numFmt numFmtId="4"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numFmt numFmtId="3" formatCode="#,##0"/>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numFmt numFmtId="4" formatCode="#,##0.00"/>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numFmt numFmtId="4" formatCode="#,##0.0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minor"/>
      </font>
      <numFmt numFmtId="3" formatCode="#,##0"/>
      <fill>
        <patternFill patternType="none">
          <fgColor indexed="64"/>
          <bgColor indexed="65"/>
        </patternFill>
      </fill>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none"/>
      </font>
      <numFmt numFmtId="0" formatCode="General"/>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12"/>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2"/>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indexed="64"/>
        </left>
        <right style="thin">
          <color indexed="64"/>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123265</xdr:rowOff>
    </xdr:from>
    <xdr:to>
      <xdr:col>0</xdr:col>
      <xdr:colOff>1496344</xdr:colOff>
      <xdr:row>2</xdr:row>
      <xdr:rowOff>0</xdr:rowOff>
    </xdr:to>
    <xdr:pic>
      <xdr:nvPicPr>
        <xdr:cNvPr id="3" name="Imagen 2">
          <a:extLst>
            <a:ext uri="{FF2B5EF4-FFF2-40B4-BE49-F238E27FC236}">
              <a16:creationId xmlns:a16="http://schemas.microsoft.com/office/drawing/2014/main" id="{7E3616E5-6F6C-481E-8EC0-B8D951431335}"/>
            </a:ext>
          </a:extLst>
        </xdr:cNvPr>
        <xdr:cNvPicPr>
          <a:picLocks noChangeAspect="1"/>
        </xdr:cNvPicPr>
      </xdr:nvPicPr>
      <xdr:blipFill rotWithShape="1">
        <a:blip xmlns:r="http://schemas.openxmlformats.org/officeDocument/2006/relationships" r:embed="rId1"/>
        <a:srcRect l="1633" t="29612" r="3200" b="35466"/>
        <a:stretch/>
      </xdr:blipFill>
      <xdr:spPr>
        <a:xfrm>
          <a:off x="0" y="123265"/>
          <a:ext cx="1496344" cy="549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116416</xdr:colOff>
      <xdr:row>0</xdr:row>
      <xdr:rowOff>116417</xdr:rowOff>
    </xdr:from>
    <xdr:to>
      <xdr:col>0</xdr:col>
      <xdr:colOff>1551684</xdr:colOff>
      <xdr:row>1</xdr:row>
      <xdr:rowOff>273922</xdr:rowOff>
    </xdr:to>
    <xdr:pic>
      <xdr:nvPicPr>
        <xdr:cNvPr id="3" name="Imagen 2">
          <a:extLst>
            <a:ext uri="{FF2B5EF4-FFF2-40B4-BE49-F238E27FC236}">
              <a16:creationId xmlns:a16="http://schemas.microsoft.com/office/drawing/2014/main" id="{BAB260DF-6F00-4458-B4A3-D0B6E0111F5E}"/>
            </a:ext>
          </a:extLst>
        </xdr:cNvPr>
        <xdr:cNvPicPr>
          <a:picLocks noChangeAspect="1"/>
        </xdr:cNvPicPr>
      </xdr:nvPicPr>
      <xdr:blipFill rotWithShape="1">
        <a:blip xmlns:r="http://schemas.openxmlformats.org/officeDocument/2006/relationships" r:embed="rId1"/>
        <a:srcRect l="1633" t="29612" r="3200" b="35466"/>
        <a:stretch/>
      </xdr:blipFill>
      <xdr:spPr>
        <a:xfrm>
          <a:off x="116416" y="116417"/>
          <a:ext cx="1435268" cy="5266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0</xdr:col>
      <xdr:colOff>1520993</xdr:colOff>
      <xdr:row>2</xdr:row>
      <xdr:rowOff>0</xdr:rowOff>
    </xdr:to>
    <xdr:pic>
      <xdr:nvPicPr>
        <xdr:cNvPr id="3" name="Imagen 2">
          <a:extLst>
            <a:ext uri="{FF2B5EF4-FFF2-40B4-BE49-F238E27FC236}">
              <a16:creationId xmlns:a16="http://schemas.microsoft.com/office/drawing/2014/main" id="{979B7E9D-705E-4F6F-8A1C-9A75AF2EA271}"/>
            </a:ext>
          </a:extLst>
        </xdr:cNvPr>
        <xdr:cNvPicPr>
          <a:picLocks noChangeAspect="1"/>
        </xdr:cNvPicPr>
      </xdr:nvPicPr>
      <xdr:blipFill rotWithShape="1">
        <a:blip xmlns:r="http://schemas.openxmlformats.org/officeDocument/2006/relationships" r:embed="rId1"/>
        <a:srcRect l="1633" t="29612" r="3200" b="35466"/>
        <a:stretch/>
      </xdr:blipFill>
      <xdr:spPr>
        <a:xfrm>
          <a:off x="85725" y="19050"/>
          <a:ext cx="1435268" cy="5266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67236</xdr:colOff>
      <xdr:row>0</xdr:row>
      <xdr:rowOff>38100</xdr:rowOff>
    </xdr:from>
    <xdr:to>
      <xdr:col>0</xdr:col>
      <xdr:colOff>1502504</xdr:colOff>
      <xdr:row>2</xdr:row>
      <xdr:rowOff>34738</xdr:rowOff>
    </xdr:to>
    <xdr:pic>
      <xdr:nvPicPr>
        <xdr:cNvPr id="3" name="Imagen 2">
          <a:extLst>
            <a:ext uri="{FF2B5EF4-FFF2-40B4-BE49-F238E27FC236}">
              <a16:creationId xmlns:a16="http://schemas.microsoft.com/office/drawing/2014/main" id="{7B9009EC-F5C7-41B1-AF58-D371355C2CB3}"/>
            </a:ext>
          </a:extLst>
        </xdr:cNvPr>
        <xdr:cNvPicPr>
          <a:picLocks noChangeAspect="1"/>
        </xdr:cNvPicPr>
      </xdr:nvPicPr>
      <xdr:blipFill rotWithShape="1">
        <a:blip xmlns:r="http://schemas.openxmlformats.org/officeDocument/2006/relationships" r:embed="rId1"/>
        <a:srcRect l="1633" t="29612" r="3200" b="35466"/>
        <a:stretch/>
      </xdr:blipFill>
      <xdr:spPr>
        <a:xfrm>
          <a:off x="67236" y="38100"/>
          <a:ext cx="1435268" cy="5345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163045</xdr:colOff>
      <xdr:row>0</xdr:row>
      <xdr:rowOff>21852</xdr:rowOff>
    </xdr:from>
    <xdr:to>
      <xdr:col>0</xdr:col>
      <xdr:colOff>1664110</xdr:colOff>
      <xdr:row>2</xdr:row>
      <xdr:rowOff>11206</xdr:rowOff>
    </xdr:to>
    <xdr:pic>
      <xdr:nvPicPr>
        <xdr:cNvPr id="3" name="Imagen 2">
          <a:extLst>
            <a:ext uri="{FF2B5EF4-FFF2-40B4-BE49-F238E27FC236}">
              <a16:creationId xmlns:a16="http://schemas.microsoft.com/office/drawing/2014/main" id="{FD16EE3E-6468-41F7-BFA9-D1E0AFEB6F3B}"/>
            </a:ext>
          </a:extLst>
        </xdr:cNvPr>
        <xdr:cNvPicPr>
          <a:picLocks noChangeAspect="1"/>
        </xdr:cNvPicPr>
      </xdr:nvPicPr>
      <xdr:blipFill rotWithShape="1">
        <a:blip xmlns:r="http://schemas.openxmlformats.org/officeDocument/2006/relationships" r:embed="rId1"/>
        <a:srcRect l="1633" t="29612" r="3200" b="35466"/>
        <a:stretch/>
      </xdr:blipFill>
      <xdr:spPr>
        <a:xfrm>
          <a:off x="163045" y="21852"/>
          <a:ext cx="1501065" cy="5496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Planificacion%20y%20Desarollo\Users\nespaillat\Downloads\DEG-FORE013-Formulario-Informe-de-Evaluacion-Trimestral-de-Metas-Fisicas_28-marzo-2019%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cion/Desktop/INTRANT/Financiera/240716_Informe%20de%20las%20metas%20fisicas%20financieras%20-Enero-Marzo%202024%20para%20aprobaci&#243;n%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dministracion/Desktop/INTRANT/Financiera/240716_Informe%20de%20las%20metas%20fisicas%20financieras%20-Abril-Junio%202024%20%20para%20aprobaci&#243;n%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879"/>
      <sheetName val="6916"/>
      <sheetName val="6918"/>
      <sheetName val="6919"/>
      <sheetName val="7927"/>
    </sheetNames>
    <sheetDataSet>
      <sheetData sheetId="0">
        <row r="28">
          <cell r="G28">
            <v>252315</v>
          </cell>
        </row>
      </sheetData>
      <sheetData sheetId="1">
        <row r="28">
          <cell r="G28">
            <v>4</v>
          </cell>
        </row>
      </sheetData>
      <sheetData sheetId="2">
        <row r="28">
          <cell r="G28">
            <v>38227</v>
          </cell>
        </row>
      </sheetData>
      <sheetData sheetId="3">
        <row r="28">
          <cell r="G28">
            <v>2792</v>
          </cell>
        </row>
      </sheetData>
      <sheetData sheetId="4">
        <row r="28">
          <cell r="E28">
            <v>30000</v>
          </cell>
          <cell r="G28">
            <v>40502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879"/>
      <sheetName val="6916"/>
      <sheetName val="6918"/>
      <sheetName val="6919"/>
      <sheetName val="7927"/>
    </sheetNames>
    <sheetDataSet>
      <sheetData sheetId="0">
        <row r="28">
          <cell r="G28">
            <v>162454</v>
          </cell>
        </row>
      </sheetData>
      <sheetData sheetId="1">
        <row r="28">
          <cell r="G28">
            <v>3</v>
          </cell>
        </row>
      </sheetData>
      <sheetData sheetId="2">
        <row r="28">
          <cell r="G28">
            <v>15522</v>
          </cell>
        </row>
      </sheetData>
      <sheetData sheetId="3">
        <row r="28">
          <cell r="G28">
            <v>266</v>
          </cell>
        </row>
      </sheetData>
      <sheetData sheetId="4">
        <row r="28">
          <cell r="E28">
            <v>40000</v>
          </cell>
          <cell r="G28">
            <v>45667</v>
          </cell>
        </row>
      </sheetData>
    </sheetDataSet>
  </externalBook>
</externalLink>
</file>

<file path=xl/tables/table1.xml><?xml version="1.0" encoding="utf-8"?>
<table xmlns="http://schemas.openxmlformats.org/spreadsheetml/2006/main" id="4" name="Tabla1345" displayName="Tabla1345" ref="A28:J29" totalsRowShown="0" headerRowDxfId="73" dataDxfId="71" headerRowBorderDxfId="72" tableBorderDxfId="70" totalsRowBorderDxfId="69">
  <tableColumns count="10">
    <tableColumn id="1" name="Producto" dataDxfId="68"/>
    <tableColumn id="2" name="Indicador" dataDxfId="67"/>
    <tableColumn id="3" name="Física (A)" dataDxfId="66"/>
    <tableColumn id="4" name="Financiera (B)" dataDxfId="65"/>
    <tableColumn id="9" name="Física (C)" dataDxfId="64"/>
    <tableColumn id="10" name="Financiera (D)" dataDxfId="63">
      <calculatedColumnFormula>SUM(200000000,350000000)</calculatedColumnFormula>
    </tableColumn>
    <tableColumn id="5" name="Física (E)" dataDxfId="62">
      <calculatedColumnFormula>+'[2]5879'!$G$28+'[3]5879'!$G$28</calculatedColumnFormula>
    </tableColumn>
    <tableColumn id="6" name="Financiera  (F)" dataDxfId="61">
      <calculatedColumnFormula>SUM(5878604,708879994)</calculatedColumnFormula>
    </tableColumn>
    <tableColumn id="7" name="Física (%)_x000a_ G=E/C" dataDxfId="60">
      <calculatedColumnFormula>+Tabla1345[[#This Row],[Física (E)]]/Tabla1345[[#This Row],[Física (C)]]</calculatedColumnFormula>
    </tableColumn>
    <tableColumn id="8" name="Financiero (%) _x000a_H=F/D" dataDxfId="59">
      <calculatedColumnFormula>+Tabla1345[[#This Row],[Financiera  (F)]]/Tabla1345[[#This Row],[Financiera (D)]]</calculatedColumnFormula>
    </tableColumn>
  </tableColumns>
  <tableStyleInfo name="Estilo de tabla 1" showFirstColumn="0" showLastColumn="0" showRowStripes="1" showColumnStripes="0"/>
</table>
</file>

<file path=xl/tables/table2.xml><?xml version="1.0" encoding="utf-8"?>
<table xmlns="http://schemas.openxmlformats.org/spreadsheetml/2006/main" id="6" name="Tabla17" displayName="Tabla17" ref="A28:J29" totalsRowShown="0" headerRowDxfId="58" dataDxfId="56" headerRowBorderDxfId="57" tableBorderDxfId="55" totalsRowBorderDxfId="54">
  <tableColumns count="10">
    <tableColumn id="1" name="Producto" dataDxfId="53"/>
    <tableColumn id="2" name="Indicador" dataDxfId="52"/>
    <tableColumn id="3" name="Física (A)" dataDxfId="51"/>
    <tableColumn id="4" name="Financiera (B)" dataDxfId="50"/>
    <tableColumn id="9" name="Física (C)" dataDxfId="49"/>
    <tableColumn id="10" name="Financiera (D)" dataDxfId="48"/>
    <tableColumn id="5" name="Física (E)" dataDxfId="47">
      <calculatedColumnFormula>+'[2]6916'!$G$28+'[3]6916'!$G$28</calculatedColumnFormula>
    </tableColumn>
    <tableColumn id="6" name="Financiera  (F)" dataDxfId="46">
      <calculatedColumnFormula>SUM(463915,30030)</calculatedColumnFormula>
    </tableColumn>
    <tableColumn id="7" name="Física (%)_x000a_ G=E/C" dataDxfId="45">
      <calculatedColumnFormula>+Tabla17[[#This Row],[Física (E)]]/Tabla17[[#This Row],[Física (C)]]</calculatedColumnFormula>
    </tableColumn>
    <tableColumn id="8" name="Financiero (%) _x000a_H=F/D" dataDxfId="44">
      <calculatedColumnFormula>+Tabla17[[#This Row],[Financiera  (F)]]/Tabla17[[#This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id="7" name="Tabla18" displayName="Tabla18" ref="A28:J29" totalsRowShown="0" headerRowDxfId="43" dataDxfId="41" headerRowBorderDxfId="42" tableBorderDxfId="40" totalsRowBorderDxfId="39">
  <tableColumns count="10">
    <tableColumn id="1" name="Producto" dataDxfId="38"/>
    <tableColumn id="2" name="Indicador" dataDxfId="37"/>
    <tableColumn id="3" name="Física (A)" dataDxfId="36"/>
    <tableColumn id="4" name="Financiera (B)" dataDxfId="35"/>
    <tableColumn id="9" name="Física (C)" dataDxfId="34">
      <calculatedColumnFormula>SUM(23200,22099)</calculatedColumnFormula>
    </tableColumn>
    <tableColumn id="10" name="Financiera (D)" dataDxfId="33"/>
    <tableColumn id="5" name="Física (E)" dataDxfId="32">
      <calculatedColumnFormula>+'[3]6918'!$G$28+'[2]6918'!$G$28</calculatedColumnFormula>
    </tableColumn>
    <tableColumn id="6" name="Financiera  (F)" dataDxfId="31"/>
    <tableColumn id="7" name="Física (%)_x000a_ G=E/C" dataDxfId="30">
      <calculatedColumnFormula>+Tabla18[[#This Row],[Física (E)]]/Tabla18[[#This Row],[Física (C)]]</calculatedColumnFormula>
    </tableColumn>
    <tableColumn id="8" name="Financiero (%) _x000a_H=F/D" dataDxfId="29">
      <calculatedColumnFormula>+Tabla18[[#This Row],[Financiera  (F)]]/Tabla18[[#This Row],[Financiera (D)]]</calculatedColumnFormula>
    </tableColumn>
  </tableColumns>
  <tableStyleInfo name="Estilo de tabla 1" showFirstColumn="0" showLastColumn="0" showRowStripes="1" showColumnStripes="0"/>
</table>
</file>

<file path=xl/tables/table4.xml><?xml version="1.0" encoding="utf-8"?>
<table xmlns="http://schemas.openxmlformats.org/spreadsheetml/2006/main" id="8" name="Tabla13459" displayName="Tabla13459" ref="A28:J29" totalsRowShown="0" headerRowDxfId="28" headerRowBorderDxfId="27" tableBorderDxfId="26" totalsRowBorderDxfId="25">
  <tableColumns count="10">
    <tableColumn id="1" name="Producto" dataDxfId="24" dataCellStyle="Normal 2"/>
    <tableColumn id="2" name="Indicador" dataDxfId="23" dataCellStyle="Normal 2"/>
    <tableColumn id="3" name="Física (A)" dataDxfId="22" dataCellStyle="Normal 2"/>
    <tableColumn id="4" name="Financiera (B)" dataDxfId="21" dataCellStyle="Normal 2"/>
    <tableColumn id="9" name="Física (C)" dataDxfId="20" dataCellStyle="Normal 2"/>
    <tableColumn id="10" name="Financiera (D)" dataDxfId="19" dataCellStyle="Normal 2"/>
    <tableColumn id="5" name="Física (E)" dataDxfId="18" dataCellStyle="Normal 2">
      <calculatedColumnFormula>+'[2]6919'!$G$28+'[3]6919'!$G$28</calculatedColumnFormula>
    </tableColumn>
    <tableColumn id="6" name="Financiera  (F)" dataDxfId="17" dataCellStyle="Normal 2"/>
    <tableColumn id="7" name="Física (%)_x000a_ G=E/C" dataDxfId="16" dataCellStyle="Normal 2"/>
    <tableColumn id="8" name="Financiero (%) _x000a_H=F/D" dataDxfId="15" dataCellStyle="Normal 2"/>
  </tableColumns>
  <tableStyleInfo name="Estilo de tabla 1" showFirstColumn="0" showLastColumn="0" showRowStripes="1" showColumnStripes="0"/>
</table>
</file>

<file path=xl/tables/table5.xml><?xml version="1.0" encoding="utf-8"?>
<table xmlns="http://schemas.openxmlformats.org/spreadsheetml/2006/main" id="12" name="Tabla1345910111213" displayName="Tabla1345910111213" ref="A28:J29" totalsRowShown="0" headerRowDxfId="14" dataDxfId="12" headerRowBorderDxfId="13" tableBorderDxfId="11" totalsRowBorderDxfId="10">
  <tableColumns count="10">
    <tableColumn id="1" name="Producto" dataDxfId="9"/>
    <tableColumn id="2" name="Indicador" dataDxfId="8"/>
    <tableColumn id="3" name="Física (A)" dataDxfId="7"/>
    <tableColumn id="4" name="Financiera (B)" dataDxfId="6"/>
    <tableColumn id="9" name="Física (C)" dataDxfId="5">
      <calculatedColumnFormula>+'[3]7927'!$E$28+'[2]7927'!$E$28</calculatedColumnFormula>
    </tableColumn>
    <tableColumn id="10" name="Financiera (D)" dataDxfId="4">
      <calculatedColumnFormula>SUM(125000,125000)</calculatedColumnFormula>
    </tableColumn>
    <tableColumn id="5" name="Física (E)" dataDxfId="3">
      <calculatedColumnFormula>+'[2]7927'!$G$28+'[3]7927'!$G$28</calculatedColumnFormula>
    </tableColumn>
    <tableColumn id="6" name="Financiera  (F)" dataDxfId="2"/>
    <tableColumn id="7" name="Física (%)_x000a_ G=E/C" dataDxfId="1">
      <calculatedColumnFormula>+Tabla1345910111213[[#This Row],[Física (E)]]/Tabla1345910111213[[#This Row],[Física (C)]]</calculatedColumnFormula>
    </tableColumn>
    <tableColumn id="8" name="Financiero (%) _x000a_H=F/D" dataDxfId="0">
      <calculatedColumnFormula>+Tabla1345910111213[[#This Row],[Financiera  (F)]]/Tabla1345910111213[[#This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M38"/>
  <sheetViews>
    <sheetView tabSelected="1" view="pageBreakPreview" zoomScaleNormal="100" zoomScaleSheetLayoutView="100" workbookViewId="0">
      <selection activeCell="B35" sqref="B35:J35"/>
    </sheetView>
  </sheetViews>
  <sheetFormatPr baseColWidth="10" defaultColWidth="11.42578125" defaultRowHeight="15.75" x14ac:dyDescent="0.25"/>
  <cols>
    <col min="1" max="1" width="22.85546875" style="3" customWidth="1"/>
    <col min="2" max="2" width="20.7109375" style="3" customWidth="1"/>
    <col min="3" max="3" width="12.7109375" style="3" customWidth="1"/>
    <col min="4" max="4" width="18.140625" style="3" bestFit="1" customWidth="1"/>
    <col min="5" max="5" width="12.7109375" style="3" customWidth="1"/>
    <col min="6" max="6" width="16.140625" style="3" bestFit="1" customWidth="1"/>
    <col min="7" max="7" width="12.7109375" style="3" customWidth="1"/>
    <col min="8" max="8" width="16.140625" style="3" bestFit="1" customWidth="1"/>
    <col min="9" max="9" width="12.7109375" style="3" customWidth="1"/>
    <col min="10" max="10" width="14.7109375" style="3" customWidth="1"/>
    <col min="11" max="11" width="11.42578125" style="3"/>
    <col min="12" max="16384" width="11.42578125" style="2"/>
  </cols>
  <sheetData>
    <row r="1" spans="1:11" ht="21" customHeight="1" x14ac:dyDescent="0.25">
      <c r="A1" s="70"/>
      <c r="B1" s="63" t="s">
        <v>71</v>
      </c>
      <c r="C1" s="63"/>
      <c r="D1" s="63"/>
      <c r="E1" s="63"/>
      <c r="F1" s="63"/>
      <c r="G1" s="63"/>
      <c r="H1" s="63"/>
      <c r="I1" s="63"/>
      <c r="J1" s="63"/>
      <c r="K1" s="1"/>
    </row>
    <row r="2" spans="1:11" ht="31.5" x14ac:dyDescent="0.25">
      <c r="A2" s="71"/>
      <c r="B2" s="64" t="s">
        <v>0</v>
      </c>
      <c r="C2" s="64"/>
      <c r="D2" s="64" t="s">
        <v>1</v>
      </c>
      <c r="E2" s="64"/>
      <c r="F2" s="64"/>
      <c r="G2" s="64"/>
      <c r="H2" s="64"/>
      <c r="I2" s="18" t="s">
        <v>2</v>
      </c>
      <c r="J2" s="18" t="s">
        <v>3</v>
      </c>
      <c r="K2" s="1"/>
    </row>
    <row r="3" spans="1:11" x14ac:dyDescent="0.25">
      <c r="A3" s="72"/>
      <c r="B3" s="65" t="s">
        <v>4</v>
      </c>
      <c r="C3" s="65"/>
      <c r="D3" s="65"/>
      <c r="E3" s="65"/>
      <c r="F3" s="65"/>
      <c r="G3" s="65"/>
      <c r="H3" s="65"/>
      <c r="I3" s="6"/>
      <c r="J3" s="19"/>
      <c r="K3" s="1"/>
    </row>
    <row r="4" spans="1:11" x14ac:dyDescent="0.25">
      <c r="A4" s="66"/>
      <c r="B4" s="66"/>
      <c r="C4" s="66"/>
      <c r="D4" s="66"/>
      <c r="E4" s="66"/>
      <c r="F4" s="66"/>
      <c r="G4" s="66"/>
      <c r="H4" s="66"/>
      <c r="I4" s="66"/>
      <c r="J4" s="66"/>
      <c r="K4" s="1"/>
    </row>
    <row r="5" spans="1:11" ht="3" customHeight="1" x14ac:dyDescent="0.25">
      <c r="A5" s="67"/>
      <c r="B5" s="67"/>
      <c r="C5" s="67"/>
      <c r="D5" s="67"/>
      <c r="E5" s="67"/>
      <c r="F5" s="67"/>
      <c r="G5" s="67"/>
      <c r="H5" s="67"/>
      <c r="I5" s="67"/>
      <c r="J5" s="67"/>
      <c r="K5" s="1"/>
    </row>
    <row r="6" spans="1:11" x14ac:dyDescent="0.25">
      <c r="A6" s="68" t="s">
        <v>40</v>
      </c>
      <c r="B6" s="68"/>
      <c r="C6" s="68"/>
      <c r="D6" s="68"/>
      <c r="E6" s="68"/>
      <c r="F6" s="68"/>
      <c r="G6" s="68"/>
      <c r="H6" s="68"/>
      <c r="I6" s="68"/>
      <c r="J6" s="68"/>
      <c r="K6" s="1"/>
    </row>
    <row r="7" spans="1:11" x14ac:dyDescent="0.25">
      <c r="A7" s="69" t="s">
        <v>5</v>
      </c>
      <c r="B7" s="69"/>
      <c r="C7" s="69"/>
      <c r="D7" s="69"/>
      <c r="E7" s="69"/>
      <c r="F7" s="69"/>
      <c r="G7" s="69"/>
      <c r="H7" s="69"/>
      <c r="I7" s="69"/>
      <c r="J7" s="69"/>
      <c r="K7" s="1"/>
    </row>
    <row r="8" spans="1:11" x14ac:dyDescent="0.25">
      <c r="A8" s="7" t="s">
        <v>6</v>
      </c>
      <c r="B8" s="62" t="s">
        <v>65</v>
      </c>
      <c r="C8" s="62"/>
      <c r="D8" s="62"/>
      <c r="E8" s="62"/>
      <c r="F8" s="62"/>
      <c r="G8" s="62"/>
      <c r="H8" s="62"/>
      <c r="I8" s="62"/>
      <c r="J8" s="62"/>
      <c r="K8" s="1"/>
    </row>
    <row r="9" spans="1:11" ht="15" customHeight="1" x14ac:dyDescent="0.25">
      <c r="A9" s="8" t="s">
        <v>34</v>
      </c>
      <c r="B9" s="62" t="s">
        <v>66</v>
      </c>
      <c r="C9" s="62"/>
      <c r="D9" s="62"/>
      <c r="E9" s="62"/>
      <c r="F9" s="62"/>
      <c r="G9" s="62"/>
      <c r="H9" s="62"/>
      <c r="I9" s="62"/>
      <c r="J9" s="62"/>
      <c r="K9" s="1"/>
    </row>
    <row r="10" spans="1:11" x14ac:dyDescent="0.25">
      <c r="A10" s="8" t="s">
        <v>35</v>
      </c>
      <c r="B10" s="62" t="s">
        <v>66</v>
      </c>
      <c r="C10" s="62"/>
      <c r="D10" s="62"/>
      <c r="E10" s="62"/>
      <c r="F10" s="62"/>
      <c r="G10" s="62"/>
      <c r="H10" s="62"/>
      <c r="I10" s="62"/>
      <c r="J10" s="62"/>
      <c r="K10" s="1"/>
    </row>
    <row r="11" spans="1:11" ht="35.25" customHeight="1" x14ac:dyDescent="0.25">
      <c r="A11" s="7" t="s">
        <v>7</v>
      </c>
      <c r="B11" s="73" t="s">
        <v>43</v>
      </c>
      <c r="C11" s="73"/>
      <c r="D11" s="73"/>
      <c r="E11" s="73"/>
      <c r="F11" s="73"/>
      <c r="G11" s="73"/>
      <c r="H11" s="73"/>
      <c r="I11" s="73"/>
      <c r="J11" s="73"/>
    </row>
    <row r="12" spans="1:11" ht="39" customHeight="1" x14ac:dyDescent="0.25">
      <c r="A12" s="7" t="s">
        <v>8</v>
      </c>
      <c r="B12" s="73" t="s">
        <v>38</v>
      </c>
      <c r="C12" s="73"/>
      <c r="D12" s="73"/>
      <c r="E12" s="73"/>
      <c r="F12" s="73"/>
      <c r="G12" s="73"/>
      <c r="H12" s="73"/>
      <c r="I12" s="73"/>
      <c r="J12" s="73"/>
    </row>
    <row r="13" spans="1:11" x14ac:dyDescent="0.25">
      <c r="A13" s="68" t="s">
        <v>9</v>
      </c>
      <c r="B13" s="68"/>
      <c r="C13" s="68"/>
      <c r="D13" s="68"/>
      <c r="E13" s="68"/>
      <c r="F13" s="68"/>
      <c r="G13" s="68"/>
      <c r="H13" s="68"/>
      <c r="I13" s="68"/>
      <c r="J13" s="68"/>
    </row>
    <row r="14" spans="1:11" ht="27.75" customHeight="1" x14ac:dyDescent="0.25">
      <c r="A14" s="7" t="s">
        <v>10</v>
      </c>
      <c r="B14" s="23">
        <f>_xlfn.NUMBERVALUE(LEFT($B$16,1))</f>
        <v>3</v>
      </c>
      <c r="C14" s="74" t="str">
        <f>IFERROR(VLOOKUP(B14,'[1]Validacion datos'!A2:B5,2,FALSE),"")</f>
        <v>DESARROLLO PRODUCTIVO</v>
      </c>
      <c r="D14" s="74"/>
      <c r="E14" s="74"/>
      <c r="F14" s="74"/>
      <c r="G14" s="74"/>
      <c r="H14" s="74"/>
      <c r="I14" s="74"/>
      <c r="J14" s="74"/>
    </row>
    <row r="15" spans="1:11" ht="26.25" customHeight="1" x14ac:dyDescent="0.25">
      <c r="A15" s="7" t="s">
        <v>11</v>
      </c>
      <c r="B15" s="24">
        <f>_xlfn.NUMBERVALUE(LEFT(B16,3))</f>
        <v>3.3</v>
      </c>
      <c r="C15" s="74" t="str">
        <f>IFERROR(VLOOKUP(B15,'[1]Validacion datos'!A8:B26,2,FALSE),"")</f>
        <v>Competitividad e innovavión en un ambiente favorable a la cooperación y la responsabilidad social</v>
      </c>
      <c r="D15" s="74"/>
      <c r="E15" s="74"/>
      <c r="F15" s="74"/>
      <c r="G15" s="74"/>
      <c r="H15" s="74"/>
      <c r="I15" s="74"/>
      <c r="J15" s="74"/>
    </row>
    <row r="16" spans="1:11" ht="53.25" customHeight="1" x14ac:dyDescent="0.25">
      <c r="A16" s="7" t="s">
        <v>12</v>
      </c>
      <c r="B16" s="25" t="s">
        <v>54</v>
      </c>
      <c r="C16" s="7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75"/>
      <c r="E16" s="75"/>
      <c r="F16" s="75"/>
      <c r="G16" s="75"/>
      <c r="H16" s="75"/>
      <c r="I16" s="75"/>
      <c r="J16" s="75"/>
    </row>
    <row r="17" spans="1:13" x14ac:dyDescent="0.25">
      <c r="A17" s="68" t="s">
        <v>13</v>
      </c>
      <c r="B17" s="68"/>
      <c r="C17" s="68"/>
      <c r="D17" s="68"/>
      <c r="E17" s="68"/>
      <c r="F17" s="68"/>
      <c r="G17" s="68"/>
      <c r="H17" s="68"/>
      <c r="I17" s="68"/>
      <c r="J17" s="68"/>
    </row>
    <row r="18" spans="1:13" ht="23.25" customHeight="1" x14ac:dyDescent="0.25">
      <c r="A18" s="7" t="s">
        <v>14</v>
      </c>
      <c r="B18" s="76" t="s">
        <v>51</v>
      </c>
      <c r="C18" s="76"/>
      <c r="D18" s="76"/>
      <c r="E18" s="76"/>
      <c r="F18" s="76"/>
      <c r="G18" s="76"/>
      <c r="H18" s="76"/>
      <c r="I18" s="76"/>
      <c r="J18" s="76"/>
    </row>
    <row r="19" spans="1:13" ht="82.5" customHeight="1" x14ac:dyDescent="0.25">
      <c r="A19" s="12" t="s">
        <v>15</v>
      </c>
      <c r="B19" s="77" t="s">
        <v>56</v>
      </c>
      <c r="C19" s="77"/>
      <c r="D19" s="77"/>
      <c r="E19" s="77"/>
      <c r="F19" s="77"/>
      <c r="G19" s="77"/>
      <c r="H19" s="77"/>
      <c r="I19" s="77"/>
      <c r="J19" s="77"/>
    </row>
    <row r="20" spans="1:13" x14ac:dyDescent="0.25">
      <c r="A20" s="12" t="s">
        <v>16</v>
      </c>
      <c r="B20" s="76" t="s">
        <v>50</v>
      </c>
      <c r="C20" s="76"/>
      <c r="D20" s="76"/>
      <c r="E20" s="76"/>
      <c r="F20" s="76"/>
      <c r="G20" s="76"/>
      <c r="H20" s="76"/>
      <c r="I20" s="76"/>
      <c r="J20" s="76"/>
    </row>
    <row r="21" spans="1:13" x14ac:dyDescent="0.25">
      <c r="A21" s="12" t="s">
        <v>36</v>
      </c>
      <c r="B21" s="78" t="s">
        <v>41</v>
      </c>
      <c r="C21" s="76"/>
      <c r="D21" s="76"/>
      <c r="E21" s="76"/>
      <c r="F21" s="76"/>
      <c r="G21" s="76"/>
      <c r="H21" s="76"/>
      <c r="I21" s="76"/>
      <c r="J21" s="76"/>
      <c r="K21" s="1"/>
    </row>
    <row r="22" spans="1:13" x14ac:dyDescent="0.25">
      <c r="A22" s="68" t="s">
        <v>17</v>
      </c>
      <c r="B22" s="68"/>
      <c r="C22" s="68"/>
      <c r="D22" s="68"/>
      <c r="E22" s="68"/>
      <c r="F22" s="68"/>
      <c r="G22" s="68"/>
      <c r="H22" s="68"/>
      <c r="I22" s="68"/>
      <c r="J22" s="68"/>
    </row>
    <row r="23" spans="1:13" x14ac:dyDescent="0.25">
      <c r="A23" s="69" t="s">
        <v>18</v>
      </c>
      <c r="B23" s="69"/>
      <c r="C23" s="69"/>
      <c r="D23" s="69"/>
      <c r="E23" s="69"/>
      <c r="F23" s="69"/>
      <c r="G23" s="69"/>
      <c r="H23" s="69"/>
      <c r="I23" s="69"/>
      <c r="J23" s="69"/>
      <c r="K23" s="1"/>
    </row>
    <row r="24" spans="1:13" ht="15" customHeight="1" x14ac:dyDescent="0.25">
      <c r="A24" s="79" t="s">
        <v>19</v>
      </c>
      <c r="B24" s="79"/>
      <c r="C24" s="79" t="s">
        <v>20</v>
      </c>
      <c r="D24" s="79"/>
      <c r="E24" s="79"/>
      <c r="F24" s="79" t="s">
        <v>21</v>
      </c>
      <c r="G24" s="79"/>
      <c r="H24" s="79"/>
      <c r="I24" s="79" t="s">
        <v>22</v>
      </c>
      <c r="J24" s="79"/>
    </row>
    <row r="25" spans="1:13" x14ac:dyDescent="0.25">
      <c r="A25" s="80">
        <v>1841192176</v>
      </c>
      <c r="B25" s="80"/>
      <c r="C25" s="80">
        <v>1841192176</v>
      </c>
      <c r="D25" s="80"/>
      <c r="E25" s="80"/>
      <c r="F25" s="80">
        <v>845233770.80999994</v>
      </c>
      <c r="G25" s="80"/>
      <c r="H25" s="80"/>
      <c r="I25" s="81">
        <f>F25/C25</f>
        <v>0.45906873917217861</v>
      </c>
      <c r="J25" s="81"/>
      <c r="K25" s="21"/>
    </row>
    <row r="26" spans="1:13" x14ac:dyDescent="0.25">
      <c r="A26" s="69" t="s">
        <v>23</v>
      </c>
      <c r="B26" s="69"/>
      <c r="C26" s="69"/>
      <c r="D26" s="69"/>
      <c r="E26" s="69"/>
      <c r="F26" s="69"/>
      <c r="G26" s="69"/>
      <c r="H26" s="69"/>
      <c r="I26" s="69"/>
      <c r="J26" s="69"/>
      <c r="K26" s="1"/>
    </row>
    <row r="27" spans="1:13" ht="15" customHeight="1" x14ac:dyDescent="0.25">
      <c r="A27" s="14"/>
      <c r="B27" s="14"/>
      <c r="C27" s="82" t="s">
        <v>37</v>
      </c>
      <c r="D27" s="83"/>
      <c r="E27" s="82" t="s">
        <v>63</v>
      </c>
      <c r="F27" s="83"/>
      <c r="G27" s="82" t="s">
        <v>61</v>
      </c>
      <c r="H27" s="82"/>
      <c r="I27" s="82" t="s">
        <v>24</v>
      </c>
      <c r="J27" s="83"/>
    </row>
    <row r="28" spans="1:13" s="29" customFormat="1" ht="47.25" x14ac:dyDescent="0.25">
      <c r="A28" s="20" t="s">
        <v>25</v>
      </c>
      <c r="B28" s="20" t="s">
        <v>26</v>
      </c>
      <c r="C28" s="20" t="s">
        <v>79</v>
      </c>
      <c r="D28" s="20" t="s">
        <v>80</v>
      </c>
      <c r="E28" s="20" t="s">
        <v>81</v>
      </c>
      <c r="F28" s="20" t="s">
        <v>82</v>
      </c>
      <c r="G28" s="20" t="s">
        <v>83</v>
      </c>
      <c r="H28" s="20" t="s">
        <v>84</v>
      </c>
      <c r="I28" s="20" t="s">
        <v>85</v>
      </c>
      <c r="J28" s="20" t="s">
        <v>86</v>
      </c>
      <c r="K28" s="28"/>
      <c r="M28" s="30"/>
    </row>
    <row r="29" spans="1:13" s="29" customFormat="1" ht="54" customHeight="1" x14ac:dyDescent="0.25">
      <c r="A29" s="15" t="s">
        <v>58</v>
      </c>
      <c r="B29" s="15" t="s">
        <v>77</v>
      </c>
      <c r="C29" s="46">
        <v>750000</v>
      </c>
      <c r="D29" s="47">
        <v>1841192176</v>
      </c>
      <c r="E29" s="47">
        <v>342852</v>
      </c>
      <c r="F29" s="47">
        <v>986588601.87</v>
      </c>
      <c r="G29" s="48">
        <f>+'[2]5879'!$G$28+'[3]5879'!$G$28</f>
        <v>414769</v>
      </c>
      <c r="H29" s="47">
        <v>845233770.80999994</v>
      </c>
      <c r="I29" s="49">
        <f>+Tabla1345[[#This Row],[Física (E)]]/Tabla1345[[#This Row],[Física (C)]]</f>
        <v>1.209761063082613</v>
      </c>
      <c r="J29" s="17">
        <f>+Tabla1345[[#This Row],[Financiera  (F)]]/Tabla1345[[#This Row],[Financiera (D)]]</f>
        <v>0.85672363253328365</v>
      </c>
      <c r="K29" s="28"/>
      <c r="L29" s="31"/>
    </row>
    <row r="30" spans="1:13" x14ac:dyDescent="0.25">
      <c r="A30" s="68" t="s">
        <v>27</v>
      </c>
      <c r="B30" s="68"/>
      <c r="C30" s="68"/>
      <c r="D30" s="68"/>
      <c r="E30" s="68"/>
      <c r="F30" s="68"/>
      <c r="G30" s="68"/>
      <c r="H30" s="68"/>
      <c r="I30" s="68"/>
      <c r="J30" s="68"/>
    </row>
    <row r="31" spans="1:13" x14ac:dyDescent="0.25">
      <c r="A31" s="69" t="s">
        <v>28</v>
      </c>
      <c r="B31" s="69"/>
      <c r="C31" s="69"/>
      <c r="D31" s="69"/>
      <c r="E31" s="69"/>
      <c r="F31" s="69"/>
      <c r="G31" s="69"/>
      <c r="H31" s="69"/>
      <c r="I31" s="69"/>
      <c r="J31" s="69"/>
      <c r="K31" s="1"/>
    </row>
    <row r="32" spans="1:13" x14ac:dyDescent="0.25">
      <c r="A32" s="13" t="s">
        <v>29</v>
      </c>
      <c r="B32" s="76" t="s">
        <v>39</v>
      </c>
      <c r="C32" s="76"/>
      <c r="D32" s="76"/>
      <c r="E32" s="76"/>
      <c r="F32" s="76"/>
      <c r="G32" s="76"/>
      <c r="H32" s="76"/>
      <c r="I32" s="76"/>
      <c r="J32" s="76"/>
    </row>
    <row r="33" spans="1:11" ht="31.5" x14ac:dyDescent="0.25">
      <c r="A33" s="13" t="s">
        <v>30</v>
      </c>
      <c r="B33" s="76" t="s">
        <v>87</v>
      </c>
      <c r="C33" s="76"/>
      <c r="D33" s="76"/>
      <c r="E33" s="76"/>
      <c r="F33" s="76"/>
      <c r="G33" s="76"/>
      <c r="H33" s="76"/>
      <c r="I33" s="76"/>
      <c r="J33" s="76"/>
    </row>
    <row r="34" spans="1:11" ht="57.75" customHeight="1" x14ac:dyDescent="0.25">
      <c r="A34" s="13" t="s">
        <v>31</v>
      </c>
      <c r="B34" s="85" t="s">
        <v>97</v>
      </c>
      <c r="C34" s="85"/>
      <c r="D34" s="85"/>
      <c r="E34" s="85"/>
      <c r="F34" s="85"/>
      <c r="G34" s="85"/>
      <c r="H34" s="85"/>
      <c r="I34" s="85"/>
      <c r="J34" s="85"/>
    </row>
    <row r="35" spans="1:11" ht="122.25" customHeight="1" x14ac:dyDescent="0.25">
      <c r="A35" s="13" t="s">
        <v>32</v>
      </c>
      <c r="B35" s="86" t="s">
        <v>91</v>
      </c>
      <c r="C35" s="86"/>
      <c r="D35" s="86"/>
      <c r="E35" s="86"/>
      <c r="F35" s="86"/>
      <c r="G35" s="86"/>
      <c r="H35" s="86"/>
      <c r="I35" s="86"/>
      <c r="J35" s="86"/>
    </row>
    <row r="36" spans="1:11" x14ac:dyDescent="0.25">
      <c r="A36" s="68" t="s">
        <v>72</v>
      </c>
      <c r="B36" s="68"/>
      <c r="C36" s="68"/>
      <c r="D36" s="68"/>
      <c r="E36" s="68"/>
      <c r="F36" s="68"/>
      <c r="G36" s="68"/>
      <c r="H36" s="68"/>
      <c r="I36" s="68"/>
      <c r="J36" s="68"/>
    </row>
    <row r="37" spans="1:11" x14ac:dyDescent="0.25">
      <c r="A37" s="84" t="s">
        <v>33</v>
      </c>
      <c r="B37" s="84"/>
      <c r="C37" s="84"/>
      <c r="D37" s="84"/>
      <c r="E37" s="84"/>
      <c r="F37" s="84"/>
      <c r="G37" s="84"/>
      <c r="H37" s="84"/>
      <c r="I37" s="84"/>
      <c r="J37" s="84"/>
      <c r="K37" s="1"/>
    </row>
    <row r="38" spans="1:11" ht="39.75" customHeight="1" x14ac:dyDescent="0.25">
      <c r="A38" s="77" t="s">
        <v>90</v>
      </c>
      <c r="B38" s="77"/>
      <c r="C38" s="77"/>
      <c r="D38" s="77"/>
      <c r="E38" s="77"/>
      <c r="F38" s="77"/>
      <c r="G38" s="77"/>
      <c r="H38" s="77"/>
      <c r="I38" s="77"/>
      <c r="J38" s="77"/>
    </row>
  </sheetData>
  <mergeCells count="48">
    <mergeCell ref="A37:J37"/>
    <mergeCell ref="A38:J38"/>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 ref="A1:A3"/>
  </mergeCells>
  <dataValidations xWindow="992" yWindow="516"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E29:F29 F28"/>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56"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38"/>
  <sheetViews>
    <sheetView view="pageBreakPreview" topLeftCell="A29" zoomScaleNormal="115" zoomScaleSheetLayoutView="100" zoomScalePageLayoutView="85" workbookViewId="0">
      <selection activeCell="B35" sqref="B35:J35"/>
    </sheetView>
  </sheetViews>
  <sheetFormatPr baseColWidth="10" defaultColWidth="11.42578125" defaultRowHeight="15.75" x14ac:dyDescent="0.25"/>
  <cols>
    <col min="1" max="1" width="26.85546875" style="3" customWidth="1"/>
    <col min="2" max="2" width="13.140625" style="3" customWidth="1"/>
    <col min="3" max="3" width="12.5703125" style="3" customWidth="1"/>
    <col min="4" max="4" width="14.42578125" style="3" customWidth="1"/>
    <col min="5" max="5" width="12.7109375" style="3" customWidth="1"/>
    <col min="6" max="6" width="15.7109375" style="3" customWidth="1"/>
    <col min="7" max="7" width="12.7109375" style="3" customWidth="1"/>
    <col min="8" max="8" width="15" style="3" customWidth="1"/>
    <col min="9" max="9" width="15.7109375" style="3" customWidth="1"/>
    <col min="10" max="10" width="16.85546875" style="3" customWidth="1"/>
    <col min="11" max="11" width="11.42578125" style="3"/>
    <col min="12" max="16384" width="11.42578125" style="2"/>
  </cols>
  <sheetData>
    <row r="1" spans="1:11" ht="29.25" customHeight="1" x14ac:dyDescent="0.25">
      <c r="A1" s="70"/>
      <c r="B1" s="63" t="s">
        <v>71</v>
      </c>
      <c r="C1" s="63"/>
      <c r="D1" s="63"/>
      <c r="E1" s="63"/>
      <c r="F1" s="63"/>
      <c r="G1" s="63"/>
      <c r="H1" s="63"/>
      <c r="I1" s="63"/>
      <c r="J1" s="63"/>
      <c r="K1" s="1"/>
    </row>
    <row r="2" spans="1:11" ht="30" customHeight="1" x14ac:dyDescent="0.25">
      <c r="A2" s="71"/>
      <c r="B2" s="64" t="s">
        <v>0</v>
      </c>
      <c r="C2" s="64"/>
      <c r="D2" s="64" t="s">
        <v>1</v>
      </c>
      <c r="E2" s="64"/>
      <c r="F2" s="64"/>
      <c r="G2" s="64"/>
      <c r="H2" s="64"/>
      <c r="I2" s="18" t="s">
        <v>2</v>
      </c>
      <c r="J2" s="18" t="s">
        <v>3</v>
      </c>
      <c r="K2" s="1"/>
    </row>
    <row r="3" spans="1:11" x14ac:dyDescent="0.25">
      <c r="A3" s="72"/>
      <c r="B3" s="65" t="s">
        <v>4</v>
      </c>
      <c r="C3" s="65"/>
      <c r="D3" s="65"/>
      <c r="E3" s="65"/>
      <c r="F3" s="65"/>
      <c r="G3" s="65"/>
      <c r="H3" s="65"/>
      <c r="I3" s="6"/>
      <c r="J3" s="19"/>
      <c r="K3" s="1"/>
    </row>
    <row r="4" spans="1:11" x14ac:dyDescent="0.25">
      <c r="A4" s="66"/>
      <c r="B4" s="66"/>
      <c r="C4" s="66"/>
      <c r="D4" s="66"/>
      <c r="E4" s="66"/>
      <c r="F4" s="66"/>
      <c r="G4" s="66"/>
      <c r="H4" s="66"/>
      <c r="I4" s="66"/>
      <c r="J4" s="66"/>
      <c r="K4" s="1"/>
    </row>
    <row r="5" spans="1:11" ht="3" customHeight="1" x14ac:dyDescent="0.25">
      <c r="A5" s="67"/>
      <c r="B5" s="67"/>
      <c r="C5" s="67"/>
      <c r="D5" s="67"/>
      <c r="E5" s="67"/>
      <c r="F5" s="67"/>
      <c r="G5" s="67"/>
      <c r="H5" s="67"/>
      <c r="I5" s="67"/>
      <c r="J5" s="67"/>
      <c r="K5" s="1"/>
    </row>
    <row r="6" spans="1:11" x14ac:dyDescent="0.25">
      <c r="A6" s="68" t="s">
        <v>40</v>
      </c>
      <c r="B6" s="68"/>
      <c r="C6" s="68"/>
      <c r="D6" s="68"/>
      <c r="E6" s="68"/>
      <c r="F6" s="68"/>
      <c r="G6" s="68"/>
      <c r="H6" s="68"/>
      <c r="I6" s="68"/>
      <c r="J6" s="68"/>
      <c r="K6" s="1"/>
    </row>
    <row r="7" spans="1:11" x14ac:dyDescent="0.25">
      <c r="A7" s="69" t="s">
        <v>5</v>
      </c>
      <c r="B7" s="69"/>
      <c r="C7" s="69"/>
      <c r="D7" s="69"/>
      <c r="E7" s="69"/>
      <c r="F7" s="69"/>
      <c r="G7" s="69"/>
      <c r="H7" s="69"/>
      <c r="I7" s="69"/>
      <c r="J7" s="69"/>
      <c r="K7" s="1"/>
    </row>
    <row r="8" spans="1:11" x14ac:dyDescent="0.25">
      <c r="A8" s="7" t="s">
        <v>6</v>
      </c>
      <c r="B8" s="62" t="s">
        <v>65</v>
      </c>
      <c r="C8" s="62"/>
      <c r="D8" s="62"/>
      <c r="E8" s="62"/>
      <c r="F8" s="62"/>
      <c r="G8" s="62"/>
      <c r="H8" s="62"/>
      <c r="I8" s="62"/>
      <c r="J8" s="62"/>
      <c r="K8" s="1"/>
    </row>
    <row r="9" spans="1:11" ht="15" customHeight="1" x14ac:dyDescent="0.25">
      <c r="A9" s="8" t="s">
        <v>34</v>
      </c>
      <c r="B9" s="62" t="s">
        <v>66</v>
      </c>
      <c r="C9" s="62"/>
      <c r="D9" s="62"/>
      <c r="E9" s="62"/>
      <c r="F9" s="62"/>
      <c r="G9" s="62"/>
      <c r="H9" s="62"/>
      <c r="I9" s="62"/>
      <c r="J9" s="62"/>
      <c r="K9" s="1"/>
    </row>
    <row r="10" spans="1:11" x14ac:dyDescent="0.25">
      <c r="A10" s="8" t="s">
        <v>35</v>
      </c>
      <c r="B10" s="62" t="s">
        <v>66</v>
      </c>
      <c r="C10" s="62"/>
      <c r="D10" s="62"/>
      <c r="E10" s="62"/>
      <c r="F10" s="62"/>
      <c r="G10" s="62"/>
      <c r="H10" s="62"/>
      <c r="I10" s="62"/>
      <c r="J10" s="62"/>
      <c r="K10" s="1"/>
    </row>
    <row r="11" spans="1:11" ht="31.5" customHeight="1" x14ac:dyDescent="0.25">
      <c r="A11" s="7" t="s">
        <v>7</v>
      </c>
      <c r="B11" s="87" t="s">
        <v>43</v>
      </c>
      <c r="C11" s="87"/>
      <c r="D11" s="87"/>
      <c r="E11" s="87"/>
      <c r="F11" s="87"/>
      <c r="G11" s="87"/>
      <c r="H11" s="87"/>
      <c r="I11" s="87"/>
      <c r="J11" s="87"/>
    </row>
    <row r="12" spans="1:11" ht="33.75" customHeight="1" x14ac:dyDescent="0.25">
      <c r="A12" s="7" t="s">
        <v>8</v>
      </c>
      <c r="B12" s="87" t="s">
        <v>73</v>
      </c>
      <c r="C12" s="87"/>
      <c r="D12" s="87"/>
      <c r="E12" s="87"/>
      <c r="F12" s="87"/>
      <c r="G12" s="87"/>
      <c r="H12" s="87"/>
      <c r="I12" s="87"/>
      <c r="J12" s="87"/>
    </row>
    <row r="13" spans="1:11" x14ac:dyDescent="0.25">
      <c r="A13" s="68" t="s">
        <v>9</v>
      </c>
      <c r="B13" s="68"/>
      <c r="C13" s="68"/>
      <c r="D13" s="68"/>
      <c r="E13" s="68"/>
      <c r="F13" s="68"/>
      <c r="G13" s="68"/>
      <c r="H13" s="68"/>
      <c r="I13" s="68"/>
      <c r="J13" s="68"/>
    </row>
    <row r="14" spans="1:11" ht="27.75" customHeight="1" x14ac:dyDescent="0.25">
      <c r="A14" s="7" t="s">
        <v>10</v>
      </c>
      <c r="B14" s="9">
        <f>_xlfn.NUMBERVALUE(LEFT($B$16,1))</f>
        <v>3</v>
      </c>
      <c r="C14" s="88" t="str">
        <f>IFERROR(VLOOKUP(B14,'[1]Validacion datos'!A2:B5,2,FALSE),"")</f>
        <v>DESARROLLO PRODUCTIVO</v>
      </c>
      <c r="D14" s="88"/>
      <c r="E14" s="88"/>
      <c r="F14" s="88"/>
      <c r="G14" s="88"/>
      <c r="H14" s="88"/>
      <c r="I14" s="88"/>
      <c r="J14" s="88"/>
    </row>
    <row r="15" spans="1:11" ht="26.25" customHeight="1" x14ac:dyDescent="0.25">
      <c r="A15" s="7" t="s">
        <v>11</v>
      </c>
      <c r="B15" s="10">
        <f>_xlfn.NUMBERVALUE(LEFT(B16,3))</f>
        <v>3.3</v>
      </c>
      <c r="C15" s="88" t="str">
        <f>IFERROR(VLOOKUP(B15,'[1]Validacion datos'!A8:B26,2,FALSE),"")</f>
        <v>Competitividad e innovavión en un ambiente favorable a la cooperación y la responsabilidad social</v>
      </c>
      <c r="D15" s="88"/>
      <c r="E15" s="88"/>
      <c r="F15" s="88"/>
      <c r="G15" s="88"/>
      <c r="H15" s="88"/>
      <c r="I15" s="88"/>
      <c r="J15" s="88"/>
    </row>
    <row r="16" spans="1:11" ht="31.5" customHeight="1" x14ac:dyDescent="0.25">
      <c r="A16" s="7" t="s">
        <v>12</v>
      </c>
      <c r="B16" s="11" t="s">
        <v>54</v>
      </c>
      <c r="C16" s="88"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88"/>
      <c r="E16" s="88"/>
      <c r="F16" s="88"/>
      <c r="G16" s="88"/>
      <c r="H16" s="88"/>
      <c r="I16" s="88"/>
      <c r="J16" s="88"/>
    </row>
    <row r="17" spans="1:11" x14ac:dyDescent="0.25">
      <c r="A17" s="68" t="s">
        <v>13</v>
      </c>
      <c r="B17" s="68"/>
      <c r="C17" s="68"/>
      <c r="D17" s="68"/>
      <c r="E17" s="68"/>
      <c r="F17" s="68"/>
      <c r="G17" s="68"/>
      <c r="H17" s="68"/>
      <c r="I17" s="68"/>
      <c r="J17" s="68"/>
    </row>
    <row r="18" spans="1:11" ht="21.75" customHeight="1" x14ac:dyDescent="0.25">
      <c r="A18" s="7" t="s">
        <v>14</v>
      </c>
      <c r="B18" s="76" t="s">
        <v>67</v>
      </c>
      <c r="C18" s="76"/>
      <c r="D18" s="76"/>
      <c r="E18" s="76"/>
      <c r="F18" s="76"/>
      <c r="G18" s="76"/>
      <c r="H18" s="76"/>
      <c r="I18" s="76"/>
      <c r="J18" s="76"/>
    </row>
    <row r="19" spans="1:11" ht="54" customHeight="1" x14ac:dyDescent="0.25">
      <c r="A19" s="12" t="s">
        <v>15</v>
      </c>
      <c r="B19" s="76" t="s">
        <v>76</v>
      </c>
      <c r="C19" s="76"/>
      <c r="D19" s="76"/>
      <c r="E19" s="76"/>
      <c r="F19" s="76"/>
      <c r="G19" s="76"/>
      <c r="H19" s="76"/>
      <c r="I19" s="76"/>
      <c r="J19" s="76"/>
    </row>
    <row r="20" spans="1:11" ht="24" customHeight="1" x14ac:dyDescent="0.25">
      <c r="A20" s="12" t="s">
        <v>16</v>
      </c>
      <c r="B20" s="76" t="s">
        <v>45</v>
      </c>
      <c r="C20" s="76"/>
      <c r="D20" s="76"/>
      <c r="E20" s="76"/>
      <c r="F20" s="76"/>
      <c r="G20" s="76"/>
      <c r="H20" s="76"/>
      <c r="I20" s="76"/>
      <c r="J20" s="76"/>
    </row>
    <row r="21" spans="1:11" ht="21.75" customHeight="1" x14ac:dyDescent="0.25">
      <c r="A21" s="12" t="s">
        <v>36</v>
      </c>
      <c r="B21" s="76"/>
      <c r="C21" s="76"/>
      <c r="D21" s="76"/>
      <c r="E21" s="76"/>
      <c r="F21" s="76"/>
      <c r="G21" s="76"/>
      <c r="H21" s="76"/>
      <c r="I21" s="76"/>
      <c r="J21" s="76"/>
      <c r="K21" s="1"/>
    </row>
    <row r="22" spans="1:11" x14ac:dyDescent="0.25">
      <c r="A22" s="68" t="s">
        <v>17</v>
      </c>
      <c r="B22" s="68"/>
      <c r="C22" s="68"/>
      <c r="D22" s="68"/>
      <c r="E22" s="68"/>
      <c r="F22" s="68"/>
      <c r="G22" s="68"/>
      <c r="H22" s="68"/>
      <c r="I22" s="68"/>
      <c r="J22" s="68"/>
    </row>
    <row r="23" spans="1:11" x14ac:dyDescent="0.25">
      <c r="A23" s="69" t="s">
        <v>18</v>
      </c>
      <c r="B23" s="69"/>
      <c r="C23" s="69"/>
      <c r="D23" s="69"/>
      <c r="E23" s="69"/>
      <c r="F23" s="69"/>
      <c r="G23" s="69"/>
      <c r="H23" s="69"/>
      <c r="I23" s="69"/>
      <c r="J23" s="69"/>
      <c r="K23" s="1"/>
    </row>
    <row r="24" spans="1:11" ht="15" customHeight="1" x14ac:dyDescent="0.25">
      <c r="A24" s="79" t="s">
        <v>19</v>
      </c>
      <c r="B24" s="79"/>
      <c r="C24" s="79" t="s">
        <v>20</v>
      </c>
      <c r="D24" s="79"/>
      <c r="E24" s="79"/>
      <c r="F24" s="79" t="s">
        <v>21</v>
      </c>
      <c r="G24" s="79"/>
      <c r="H24" s="79"/>
      <c r="I24" s="79" t="s">
        <v>22</v>
      </c>
      <c r="J24" s="79"/>
    </row>
    <row r="25" spans="1:11" s="5" customFormat="1" x14ac:dyDescent="0.25">
      <c r="A25" s="89">
        <v>100000</v>
      </c>
      <c r="B25" s="89"/>
      <c r="C25" s="89">
        <v>100000</v>
      </c>
      <c r="D25" s="89"/>
      <c r="E25" s="89"/>
      <c r="F25" s="89">
        <v>89535</v>
      </c>
      <c r="G25" s="89"/>
      <c r="H25" s="89"/>
      <c r="I25" s="90">
        <f>+F25/C25</f>
        <v>0.89534999999999998</v>
      </c>
      <c r="J25" s="90"/>
      <c r="K25" s="4"/>
    </row>
    <row r="26" spans="1:11" x14ac:dyDescent="0.25">
      <c r="A26" s="69" t="s">
        <v>23</v>
      </c>
      <c r="B26" s="69"/>
      <c r="C26" s="69"/>
      <c r="D26" s="69"/>
      <c r="E26" s="69"/>
      <c r="F26" s="69"/>
      <c r="G26" s="69"/>
      <c r="H26" s="69"/>
      <c r="I26" s="69"/>
      <c r="J26" s="69"/>
      <c r="K26" s="1"/>
    </row>
    <row r="27" spans="1:11" x14ac:dyDescent="0.25">
      <c r="A27" s="92"/>
      <c r="B27" s="92"/>
      <c r="C27" s="82" t="s">
        <v>37</v>
      </c>
      <c r="D27" s="91"/>
      <c r="E27" s="82" t="s">
        <v>60</v>
      </c>
      <c r="F27" s="91"/>
      <c r="G27" s="82" t="s">
        <v>61</v>
      </c>
      <c r="H27" s="82"/>
      <c r="I27" s="82" t="s">
        <v>24</v>
      </c>
      <c r="J27" s="91"/>
    </row>
    <row r="28" spans="1:11" ht="31.5" x14ac:dyDescent="0.25">
      <c r="A28" s="20" t="s">
        <v>25</v>
      </c>
      <c r="B28" s="20" t="s">
        <v>26</v>
      </c>
      <c r="C28" s="20" t="s">
        <v>79</v>
      </c>
      <c r="D28" s="20" t="s">
        <v>80</v>
      </c>
      <c r="E28" s="20" t="s">
        <v>81</v>
      </c>
      <c r="F28" s="20" t="s">
        <v>82</v>
      </c>
      <c r="G28" s="20" t="s">
        <v>83</v>
      </c>
      <c r="H28" s="20" t="s">
        <v>84</v>
      </c>
      <c r="I28" s="20" t="s">
        <v>85</v>
      </c>
      <c r="J28" s="20" t="s">
        <v>86</v>
      </c>
    </row>
    <row r="29" spans="1:11" ht="51" customHeight="1" x14ac:dyDescent="0.25">
      <c r="A29" s="15" t="s">
        <v>74</v>
      </c>
      <c r="B29" s="15" t="s">
        <v>44</v>
      </c>
      <c r="C29" s="50">
        <v>120</v>
      </c>
      <c r="D29" s="50">
        <v>100000</v>
      </c>
      <c r="E29" s="50">
        <v>65</v>
      </c>
      <c r="F29" s="47">
        <v>60000</v>
      </c>
      <c r="G29" s="48">
        <f>+'[2]6916'!$G$28+'[3]6916'!$G$28</f>
        <v>7</v>
      </c>
      <c r="H29" s="47">
        <v>89535</v>
      </c>
      <c r="I29" s="16">
        <f>+Tabla17[[#This Row],[Física (E)]]/Tabla17[[#This Row],[Física (C)]]</f>
        <v>0.1076923076923077</v>
      </c>
      <c r="J29" s="17">
        <f>+Tabla17[[#This Row],[Financiera  (F)]]/Tabla17[[#This Row],[Financiera (D)]]</f>
        <v>1.4922500000000001</v>
      </c>
    </row>
    <row r="30" spans="1:11" x14ac:dyDescent="0.25">
      <c r="A30" s="68" t="s">
        <v>27</v>
      </c>
      <c r="B30" s="68"/>
      <c r="C30" s="68"/>
      <c r="D30" s="68"/>
      <c r="E30" s="68"/>
      <c r="F30" s="68"/>
      <c r="G30" s="68"/>
      <c r="H30" s="68"/>
      <c r="I30" s="68"/>
      <c r="J30" s="68"/>
    </row>
    <row r="31" spans="1:11" x14ac:dyDescent="0.25">
      <c r="A31" s="69" t="s">
        <v>28</v>
      </c>
      <c r="B31" s="69"/>
      <c r="C31" s="69"/>
      <c r="D31" s="69"/>
      <c r="E31" s="69"/>
      <c r="F31" s="69"/>
      <c r="G31" s="69"/>
      <c r="H31" s="69"/>
      <c r="I31" s="69"/>
      <c r="J31" s="69"/>
      <c r="K31" s="1"/>
    </row>
    <row r="32" spans="1:11" ht="20.25" customHeight="1" x14ac:dyDescent="0.25">
      <c r="A32" s="13" t="s">
        <v>29</v>
      </c>
      <c r="B32" s="76" t="s">
        <v>64</v>
      </c>
      <c r="C32" s="76"/>
      <c r="D32" s="76"/>
      <c r="E32" s="76"/>
      <c r="F32" s="76"/>
      <c r="G32" s="76"/>
      <c r="H32" s="76"/>
      <c r="I32" s="76"/>
      <c r="J32" s="76"/>
    </row>
    <row r="33" spans="1:11" ht="24.75" customHeight="1" x14ac:dyDescent="0.25">
      <c r="A33" s="13" t="s">
        <v>30</v>
      </c>
      <c r="B33" s="76" t="s">
        <v>75</v>
      </c>
      <c r="C33" s="76"/>
      <c r="D33" s="76"/>
      <c r="E33" s="76"/>
      <c r="F33" s="76"/>
      <c r="G33" s="76"/>
      <c r="H33" s="76"/>
      <c r="I33" s="76"/>
      <c r="J33" s="76"/>
    </row>
    <row r="34" spans="1:11" ht="36.75" customHeight="1" x14ac:dyDescent="0.25">
      <c r="A34" s="13" t="s">
        <v>31</v>
      </c>
      <c r="B34" s="85" t="s">
        <v>96</v>
      </c>
      <c r="C34" s="85"/>
      <c r="D34" s="85"/>
      <c r="E34" s="85"/>
      <c r="F34" s="85"/>
      <c r="G34" s="85"/>
      <c r="H34" s="85"/>
      <c r="I34" s="85"/>
      <c r="J34" s="85"/>
    </row>
    <row r="35" spans="1:11" ht="108" customHeight="1" x14ac:dyDescent="0.25">
      <c r="A35" s="13" t="s">
        <v>32</v>
      </c>
      <c r="B35" s="93" t="s">
        <v>98</v>
      </c>
      <c r="C35" s="93"/>
      <c r="D35" s="93"/>
      <c r="E35" s="93"/>
      <c r="F35" s="93"/>
      <c r="G35" s="93"/>
      <c r="H35" s="93"/>
      <c r="I35" s="93"/>
      <c r="J35" s="94"/>
    </row>
    <row r="36" spans="1:11" x14ac:dyDescent="0.25">
      <c r="A36" s="68" t="s">
        <v>72</v>
      </c>
      <c r="B36" s="68"/>
      <c r="C36" s="68"/>
      <c r="D36" s="68"/>
      <c r="E36" s="68"/>
      <c r="F36" s="68"/>
      <c r="G36" s="68"/>
      <c r="H36" s="68"/>
      <c r="I36" s="68"/>
      <c r="J36" s="68"/>
    </row>
    <row r="37" spans="1:11" x14ac:dyDescent="0.25">
      <c r="A37" s="84" t="s">
        <v>33</v>
      </c>
      <c r="B37" s="84"/>
      <c r="C37" s="84"/>
      <c r="D37" s="84"/>
      <c r="E37" s="84"/>
      <c r="F37" s="84"/>
      <c r="G37" s="84"/>
      <c r="H37" s="84"/>
      <c r="I37" s="84"/>
      <c r="J37" s="84"/>
      <c r="K37" s="1"/>
    </row>
    <row r="38" spans="1:11" ht="33.75" customHeight="1" x14ac:dyDescent="0.25">
      <c r="A38" s="76" t="s">
        <v>90</v>
      </c>
      <c r="B38" s="76"/>
      <c r="C38" s="76"/>
      <c r="D38" s="76"/>
      <c r="E38" s="76"/>
      <c r="F38" s="76"/>
      <c r="G38" s="76"/>
      <c r="H38" s="76"/>
      <c r="I38" s="76"/>
      <c r="J38" s="76"/>
    </row>
  </sheetData>
  <mergeCells count="49">
    <mergeCell ref="A37:J37"/>
    <mergeCell ref="A38:J38"/>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 ref="A1:A3"/>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E29:F29 F28"/>
    <dataValidation allowBlank="1" showInputMessage="1" showErrorMessage="1" prompt="Meta alcanzada en el trimestre" sqref="G28:G29"/>
    <dataValidation allowBlank="1" showInputMessage="1" showErrorMessage="1" prompt="Monto ejecutado en el trimestre" sqref="H28:H29"/>
  </dataValidations>
  <pageMargins left="0.7" right="0.7" top="0.75" bottom="0.75" header="0.3" footer="0.3"/>
  <pageSetup scale="58"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K38"/>
  <sheetViews>
    <sheetView view="pageBreakPreview" topLeftCell="A29" zoomScaleNormal="100" zoomScaleSheetLayoutView="100" workbookViewId="0">
      <selection activeCell="B35" sqref="B35:J35"/>
    </sheetView>
  </sheetViews>
  <sheetFormatPr baseColWidth="10" defaultColWidth="11.42578125" defaultRowHeight="15.75" x14ac:dyDescent="0.25"/>
  <cols>
    <col min="1" max="1" width="30.28515625" style="3" customWidth="1"/>
    <col min="2" max="2" width="15.28515625" style="3" customWidth="1"/>
    <col min="3" max="3" width="12.7109375" style="3" customWidth="1"/>
    <col min="4" max="4" width="15.140625" style="3" customWidth="1"/>
    <col min="5" max="5" width="12.7109375" style="3" customWidth="1"/>
    <col min="6" max="6" width="14.85546875" style="3" customWidth="1"/>
    <col min="7" max="7" width="12.7109375" style="3" customWidth="1"/>
    <col min="8" max="8" width="14.42578125" style="3" customWidth="1"/>
    <col min="9" max="9" width="16.28515625" style="3" customWidth="1"/>
    <col min="10" max="10" width="15.28515625" style="3" customWidth="1"/>
    <col min="11" max="11" width="11.42578125" style="3"/>
    <col min="12" max="16384" width="11.42578125" style="2"/>
  </cols>
  <sheetData>
    <row r="1" spans="1:11" ht="27" customHeight="1" x14ac:dyDescent="0.25">
      <c r="A1" s="70"/>
      <c r="B1" s="63" t="s">
        <v>71</v>
      </c>
      <c r="C1" s="63"/>
      <c r="D1" s="63"/>
      <c r="E1" s="63"/>
      <c r="F1" s="63"/>
      <c r="G1" s="63"/>
      <c r="H1" s="63"/>
      <c r="I1" s="63"/>
      <c r="J1" s="63"/>
      <c r="K1" s="1"/>
    </row>
    <row r="2" spans="1:11" x14ac:dyDescent="0.25">
      <c r="A2" s="71"/>
      <c r="B2" s="64" t="s">
        <v>0</v>
      </c>
      <c r="C2" s="64"/>
      <c r="D2" s="64" t="s">
        <v>1</v>
      </c>
      <c r="E2" s="64"/>
      <c r="F2" s="64"/>
      <c r="G2" s="64"/>
      <c r="H2" s="64"/>
      <c r="I2" s="18" t="s">
        <v>2</v>
      </c>
      <c r="J2" s="18" t="s">
        <v>3</v>
      </c>
      <c r="K2" s="1"/>
    </row>
    <row r="3" spans="1:11" x14ac:dyDescent="0.25">
      <c r="A3" s="72"/>
      <c r="B3" s="65" t="s">
        <v>4</v>
      </c>
      <c r="C3" s="65"/>
      <c r="D3" s="65"/>
      <c r="E3" s="65"/>
      <c r="F3" s="65"/>
      <c r="G3" s="65"/>
      <c r="H3" s="65"/>
      <c r="I3" s="6"/>
      <c r="J3" s="19"/>
      <c r="K3" s="1"/>
    </row>
    <row r="4" spans="1:11" x14ac:dyDescent="0.25">
      <c r="A4" s="66"/>
      <c r="B4" s="66"/>
      <c r="C4" s="66"/>
      <c r="D4" s="66"/>
      <c r="E4" s="66"/>
      <c r="F4" s="66"/>
      <c r="G4" s="66"/>
      <c r="H4" s="66"/>
      <c r="I4" s="66"/>
      <c r="J4" s="66"/>
      <c r="K4" s="1"/>
    </row>
    <row r="5" spans="1:11" ht="3" customHeight="1" x14ac:dyDescent="0.25">
      <c r="A5" s="67"/>
      <c r="B5" s="67"/>
      <c r="C5" s="67"/>
      <c r="D5" s="67"/>
      <c r="E5" s="67"/>
      <c r="F5" s="67"/>
      <c r="G5" s="67"/>
      <c r="H5" s="67"/>
      <c r="I5" s="67"/>
      <c r="J5" s="67"/>
      <c r="K5" s="1"/>
    </row>
    <row r="6" spans="1:11" x14ac:dyDescent="0.25">
      <c r="A6" s="68" t="s">
        <v>40</v>
      </c>
      <c r="B6" s="68"/>
      <c r="C6" s="68"/>
      <c r="D6" s="68"/>
      <c r="E6" s="68"/>
      <c r="F6" s="68"/>
      <c r="G6" s="68"/>
      <c r="H6" s="68"/>
      <c r="I6" s="68"/>
      <c r="J6" s="68"/>
      <c r="K6" s="1"/>
    </row>
    <row r="7" spans="1:11" x14ac:dyDescent="0.25">
      <c r="A7" s="69" t="s">
        <v>5</v>
      </c>
      <c r="B7" s="69"/>
      <c r="C7" s="69"/>
      <c r="D7" s="69"/>
      <c r="E7" s="69"/>
      <c r="F7" s="69"/>
      <c r="G7" s="69"/>
      <c r="H7" s="69"/>
      <c r="I7" s="69"/>
      <c r="J7" s="69"/>
      <c r="K7" s="1"/>
    </row>
    <row r="8" spans="1:11" x14ac:dyDescent="0.25">
      <c r="A8" s="7" t="s">
        <v>6</v>
      </c>
      <c r="B8" s="95" t="s">
        <v>65</v>
      </c>
      <c r="C8" s="95"/>
      <c r="D8" s="95"/>
      <c r="E8" s="95"/>
      <c r="F8" s="95"/>
      <c r="G8" s="95"/>
      <c r="H8" s="95"/>
      <c r="I8" s="95"/>
      <c r="J8" s="95"/>
      <c r="K8" s="1"/>
    </row>
    <row r="9" spans="1:11" ht="15" customHeight="1" x14ac:dyDescent="0.25">
      <c r="A9" s="8" t="s">
        <v>34</v>
      </c>
      <c r="B9" s="95" t="s">
        <v>66</v>
      </c>
      <c r="C9" s="95"/>
      <c r="D9" s="95"/>
      <c r="E9" s="95"/>
      <c r="F9" s="95"/>
      <c r="G9" s="95"/>
      <c r="H9" s="95"/>
      <c r="I9" s="95"/>
      <c r="J9" s="95"/>
      <c r="K9" s="1"/>
    </row>
    <row r="10" spans="1:11" x14ac:dyDescent="0.25">
      <c r="A10" s="8" t="s">
        <v>35</v>
      </c>
      <c r="B10" s="95" t="s">
        <v>66</v>
      </c>
      <c r="C10" s="95"/>
      <c r="D10" s="95"/>
      <c r="E10" s="95"/>
      <c r="F10" s="95"/>
      <c r="G10" s="95"/>
      <c r="H10" s="95"/>
      <c r="I10" s="95"/>
      <c r="J10" s="95"/>
      <c r="K10" s="1"/>
    </row>
    <row r="11" spans="1:11" ht="31.5" customHeight="1" x14ac:dyDescent="0.25">
      <c r="A11" s="7" t="s">
        <v>7</v>
      </c>
      <c r="B11" s="73" t="s">
        <v>42</v>
      </c>
      <c r="C11" s="73"/>
      <c r="D11" s="73"/>
      <c r="E11" s="73"/>
      <c r="F11" s="73"/>
      <c r="G11" s="73"/>
      <c r="H11" s="73"/>
      <c r="I11" s="73"/>
      <c r="J11" s="73"/>
    </row>
    <row r="12" spans="1:11" ht="37.5" customHeight="1" x14ac:dyDescent="0.25">
      <c r="A12" s="7" t="s">
        <v>8</v>
      </c>
      <c r="B12" s="73" t="s">
        <v>38</v>
      </c>
      <c r="C12" s="73"/>
      <c r="D12" s="73"/>
      <c r="E12" s="73"/>
      <c r="F12" s="73"/>
      <c r="G12" s="73"/>
      <c r="H12" s="73"/>
      <c r="I12" s="73"/>
      <c r="J12" s="73"/>
    </row>
    <row r="13" spans="1:11" x14ac:dyDescent="0.25">
      <c r="A13" s="68" t="s">
        <v>9</v>
      </c>
      <c r="B13" s="68"/>
      <c r="C13" s="68"/>
      <c r="D13" s="68"/>
      <c r="E13" s="68"/>
      <c r="F13" s="68"/>
      <c r="G13" s="68"/>
      <c r="H13" s="68"/>
      <c r="I13" s="68"/>
      <c r="J13" s="68"/>
    </row>
    <row r="14" spans="1:11" ht="15.75" customHeight="1" x14ac:dyDescent="0.25">
      <c r="A14" s="7" t="s">
        <v>10</v>
      </c>
      <c r="B14" s="37">
        <f>_xlfn.NUMBERVALUE(LEFT($B$16,1))</f>
        <v>3</v>
      </c>
      <c r="C14" s="96" t="str">
        <f>IFERROR(VLOOKUP(B14,'[1]Validacion datos'!A2:B5,2,FALSE),"")</f>
        <v>DESARROLLO PRODUCTIVO</v>
      </c>
      <c r="D14" s="96"/>
      <c r="E14" s="96"/>
      <c r="F14" s="96"/>
      <c r="G14" s="96"/>
      <c r="H14" s="96"/>
      <c r="I14" s="96"/>
      <c r="J14" s="96"/>
    </row>
    <row r="15" spans="1:11" ht="26.25" customHeight="1" x14ac:dyDescent="0.25">
      <c r="A15" s="7" t="s">
        <v>11</v>
      </c>
      <c r="B15" s="38">
        <f>_xlfn.NUMBERVALUE(LEFT(B16,3))</f>
        <v>3.3</v>
      </c>
      <c r="C15" s="96" t="str">
        <f>IFERROR(VLOOKUP(B15,'[1]Validacion datos'!A8:B26,2,FALSE),"")</f>
        <v>Competitividad e innovavión en un ambiente favorable a la cooperación y la responsabilidad social</v>
      </c>
      <c r="D15" s="96"/>
      <c r="E15" s="96"/>
      <c r="F15" s="96"/>
      <c r="G15" s="96"/>
      <c r="H15" s="96"/>
      <c r="I15" s="96"/>
      <c r="J15" s="96"/>
    </row>
    <row r="16" spans="1:11" ht="48" customHeight="1" x14ac:dyDescent="0.25">
      <c r="A16" s="7" t="s">
        <v>12</v>
      </c>
      <c r="B16" s="39" t="s">
        <v>54</v>
      </c>
      <c r="C16" s="9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96"/>
      <c r="E16" s="96"/>
      <c r="F16" s="96"/>
      <c r="G16" s="96"/>
      <c r="H16" s="96"/>
      <c r="I16" s="96"/>
      <c r="J16" s="96"/>
    </row>
    <row r="17" spans="1:11" x14ac:dyDescent="0.25">
      <c r="A17" s="68" t="s">
        <v>13</v>
      </c>
      <c r="B17" s="68"/>
      <c r="C17" s="68"/>
      <c r="D17" s="68"/>
      <c r="E17" s="68"/>
      <c r="F17" s="68"/>
      <c r="G17" s="68"/>
      <c r="H17" s="68"/>
      <c r="I17" s="68"/>
      <c r="J17" s="68"/>
    </row>
    <row r="18" spans="1:11" ht="19.5" customHeight="1" x14ac:dyDescent="0.25">
      <c r="A18" s="7" t="s">
        <v>14</v>
      </c>
      <c r="B18" s="76" t="s">
        <v>67</v>
      </c>
      <c r="C18" s="76"/>
      <c r="D18" s="76"/>
      <c r="E18" s="76"/>
      <c r="F18" s="76"/>
      <c r="G18" s="76"/>
      <c r="H18" s="76"/>
      <c r="I18" s="76"/>
      <c r="J18" s="76"/>
    </row>
    <row r="19" spans="1:11" ht="51" customHeight="1" x14ac:dyDescent="0.25">
      <c r="A19" s="12" t="s">
        <v>15</v>
      </c>
      <c r="B19" s="77" t="s">
        <v>68</v>
      </c>
      <c r="C19" s="77"/>
      <c r="D19" s="77"/>
      <c r="E19" s="77"/>
      <c r="F19" s="77"/>
      <c r="G19" s="77"/>
      <c r="H19" s="77"/>
      <c r="I19" s="77"/>
      <c r="J19" s="77"/>
    </row>
    <row r="20" spans="1:11" x14ac:dyDescent="0.25">
      <c r="A20" s="12" t="s">
        <v>16</v>
      </c>
      <c r="B20" s="76" t="s">
        <v>45</v>
      </c>
      <c r="C20" s="76"/>
      <c r="D20" s="76"/>
      <c r="E20" s="76"/>
      <c r="F20" s="76"/>
      <c r="G20" s="76"/>
      <c r="H20" s="76"/>
      <c r="I20" s="76"/>
      <c r="J20" s="76"/>
    </row>
    <row r="21" spans="1:11" x14ac:dyDescent="0.25">
      <c r="A21" s="12" t="s">
        <v>36</v>
      </c>
      <c r="B21" s="76"/>
      <c r="C21" s="76"/>
      <c r="D21" s="76"/>
      <c r="E21" s="76"/>
      <c r="F21" s="76"/>
      <c r="G21" s="76"/>
      <c r="H21" s="76"/>
      <c r="I21" s="76"/>
      <c r="J21" s="76"/>
      <c r="K21" s="1"/>
    </row>
    <row r="22" spans="1:11" x14ac:dyDescent="0.25">
      <c r="A22" s="68" t="s">
        <v>17</v>
      </c>
      <c r="B22" s="68"/>
      <c r="C22" s="68"/>
      <c r="D22" s="68"/>
      <c r="E22" s="68"/>
      <c r="F22" s="68"/>
      <c r="G22" s="68"/>
      <c r="H22" s="68"/>
      <c r="I22" s="68"/>
      <c r="J22" s="68"/>
    </row>
    <row r="23" spans="1:11" x14ac:dyDescent="0.25">
      <c r="A23" s="69" t="s">
        <v>18</v>
      </c>
      <c r="B23" s="69"/>
      <c r="C23" s="69"/>
      <c r="D23" s="69"/>
      <c r="E23" s="69"/>
      <c r="F23" s="69"/>
      <c r="G23" s="69"/>
      <c r="H23" s="69"/>
      <c r="I23" s="69"/>
      <c r="J23" s="69"/>
      <c r="K23" s="1"/>
    </row>
    <row r="24" spans="1:11" ht="15" customHeight="1" x14ac:dyDescent="0.25">
      <c r="A24" s="79" t="s">
        <v>19</v>
      </c>
      <c r="B24" s="79"/>
      <c r="C24" s="79" t="s">
        <v>20</v>
      </c>
      <c r="D24" s="79"/>
      <c r="E24" s="79"/>
      <c r="F24" s="79" t="s">
        <v>21</v>
      </c>
      <c r="G24" s="79"/>
      <c r="H24" s="79"/>
      <c r="I24" s="79" t="s">
        <v>22</v>
      </c>
      <c r="J24" s="79"/>
    </row>
    <row r="25" spans="1:11" s="5" customFormat="1" x14ac:dyDescent="0.25">
      <c r="A25" s="89">
        <v>100000</v>
      </c>
      <c r="B25" s="89"/>
      <c r="C25" s="89">
        <v>100000</v>
      </c>
      <c r="D25" s="89"/>
      <c r="E25" s="89"/>
      <c r="F25" s="89">
        <v>0</v>
      </c>
      <c r="G25" s="89"/>
      <c r="H25" s="89"/>
      <c r="I25" s="90">
        <f>+F25/C25</f>
        <v>0</v>
      </c>
      <c r="J25" s="90"/>
      <c r="K25" s="4"/>
    </row>
    <row r="26" spans="1:11" x14ac:dyDescent="0.25">
      <c r="A26" s="69" t="s">
        <v>23</v>
      </c>
      <c r="B26" s="69"/>
      <c r="C26" s="69"/>
      <c r="D26" s="69"/>
      <c r="E26" s="69"/>
      <c r="F26" s="69"/>
      <c r="G26" s="69"/>
      <c r="H26" s="69"/>
      <c r="I26" s="69"/>
      <c r="J26" s="69"/>
      <c r="K26" s="1"/>
    </row>
    <row r="27" spans="1:11" s="27" customFormat="1" ht="15" customHeight="1" x14ac:dyDescent="0.25">
      <c r="A27" s="97"/>
      <c r="B27" s="98"/>
      <c r="C27" s="82" t="s">
        <v>37</v>
      </c>
      <c r="D27" s="91"/>
      <c r="E27" s="82" t="s">
        <v>60</v>
      </c>
      <c r="F27" s="91"/>
      <c r="G27" s="82" t="s">
        <v>62</v>
      </c>
      <c r="H27" s="82"/>
      <c r="I27" s="82" t="s">
        <v>24</v>
      </c>
      <c r="J27" s="91"/>
      <c r="K27" s="26"/>
    </row>
    <row r="28" spans="1:11" s="29" customFormat="1" ht="31.5" x14ac:dyDescent="0.25">
      <c r="A28" s="20" t="s">
        <v>25</v>
      </c>
      <c r="B28" s="20" t="s">
        <v>26</v>
      </c>
      <c r="C28" s="20" t="s">
        <v>79</v>
      </c>
      <c r="D28" s="20" t="s">
        <v>80</v>
      </c>
      <c r="E28" s="20" t="s">
        <v>81</v>
      </c>
      <c r="F28" s="20" t="s">
        <v>82</v>
      </c>
      <c r="G28" s="20" t="s">
        <v>83</v>
      </c>
      <c r="H28" s="20" t="s">
        <v>84</v>
      </c>
      <c r="I28" s="20" t="s">
        <v>85</v>
      </c>
      <c r="J28" s="20" t="s">
        <v>86</v>
      </c>
      <c r="K28" s="28"/>
    </row>
    <row r="29" spans="1:11" s="42" customFormat="1" ht="52.5" customHeight="1" x14ac:dyDescent="0.25">
      <c r="A29" s="40" t="s">
        <v>78</v>
      </c>
      <c r="B29" s="40" t="s">
        <v>44</v>
      </c>
      <c r="C29" s="50">
        <v>120000</v>
      </c>
      <c r="D29" s="47">
        <v>100000</v>
      </c>
      <c r="E29" s="47">
        <v>60000</v>
      </c>
      <c r="F29" s="47">
        <v>50000</v>
      </c>
      <c r="G29" s="48">
        <f>+'[3]6918'!$G$28+'[2]6918'!$G$28</f>
        <v>53749</v>
      </c>
      <c r="H29" s="48">
        <v>0</v>
      </c>
      <c r="I29" s="49">
        <f>+Tabla18[[#This Row],[Física (E)]]/Tabla18[[#This Row],[Física (C)]]</f>
        <v>0.89581666666666671</v>
      </c>
      <c r="J29" s="17">
        <f>+Tabla18[[#This Row],[Financiera  (F)]]/Tabla18[[#This Row],[Financiera (D)]]</f>
        <v>0</v>
      </c>
      <c r="K29" s="41"/>
    </row>
    <row r="30" spans="1:11" x14ac:dyDescent="0.25">
      <c r="A30" s="68" t="s">
        <v>27</v>
      </c>
      <c r="B30" s="68"/>
      <c r="C30" s="68"/>
      <c r="D30" s="68"/>
      <c r="E30" s="68"/>
      <c r="F30" s="68"/>
      <c r="G30" s="68"/>
      <c r="H30" s="68"/>
      <c r="I30" s="68"/>
      <c r="J30" s="68"/>
    </row>
    <row r="31" spans="1:11" x14ac:dyDescent="0.25">
      <c r="A31" s="69" t="s">
        <v>28</v>
      </c>
      <c r="B31" s="69"/>
      <c r="C31" s="69"/>
      <c r="D31" s="69"/>
      <c r="E31" s="69"/>
      <c r="F31" s="69"/>
      <c r="G31" s="69"/>
      <c r="H31" s="69"/>
      <c r="I31" s="69"/>
      <c r="J31" s="69"/>
      <c r="K31" s="1"/>
    </row>
    <row r="32" spans="1:11" x14ac:dyDescent="0.25">
      <c r="A32" s="13" t="s">
        <v>29</v>
      </c>
      <c r="B32" s="77" t="s">
        <v>46</v>
      </c>
      <c r="C32" s="77"/>
      <c r="D32" s="77"/>
      <c r="E32" s="77"/>
      <c r="F32" s="77"/>
      <c r="G32" s="77"/>
      <c r="H32" s="77"/>
      <c r="I32" s="77"/>
      <c r="J32" s="77"/>
    </row>
    <row r="33" spans="1:11" ht="22.5" customHeight="1" x14ac:dyDescent="0.25">
      <c r="A33" s="13" t="s">
        <v>30</v>
      </c>
      <c r="B33" s="77" t="s">
        <v>47</v>
      </c>
      <c r="C33" s="77"/>
      <c r="D33" s="77"/>
      <c r="E33" s="77"/>
      <c r="F33" s="77"/>
      <c r="G33" s="77"/>
      <c r="H33" s="77"/>
      <c r="I33" s="77"/>
      <c r="J33" s="77"/>
    </row>
    <row r="34" spans="1:11" ht="37.5" customHeight="1" x14ac:dyDescent="0.25">
      <c r="A34" s="13" t="s">
        <v>31</v>
      </c>
      <c r="B34" s="77" t="s">
        <v>95</v>
      </c>
      <c r="C34" s="77"/>
      <c r="D34" s="77"/>
      <c r="E34" s="77"/>
      <c r="F34" s="77"/>
      <c r="G34" s="77"/>
      <c r="H34" s="77"/>
      <c r="I34" s="77"/>
      <c r="J34" s="77"/>
    </row>
    <row r="35" spans="1:11" ht="43.5" customHeight="1" x14ac:dyDescent="0.25">
      <c r="A35" s="13" t="s">
        <v>32</v>
      </c>
      <c r="B35" s="86" t="s">
        <v>94</v>
      </c>
      <c r="C35" s="86"/>
      <c r="D35" s="86"/>
      <c r="E35" s="86"/>
      <c r="F35" s="86"/>
      <c r="G35" s="86"/>
      <c r="H35" s="86"/>
      <c r="I35" s="86"/>
      <c r="J35" s="86"/>
    </row>
    <row r="36" spans="1:11" x14ac:dyDescent="0.25">
      <c r="A36" s="68" t="s">
        <v>72</v>
      </c>
      <c r="B36" s="68"/>
      <c r="C36" s="68"/>
      <c r="D36" s="68"/>
      <c r="E36" s="68"/>
      <c r="F36" s="68"/>
      <c r="G36" s="68"/>
      <c r="H36" s="68"/>
      <c r="I36" s="68"/>
      <c r="J36" s="68"/>
    </row>
    <row r="37" spans="1:11" x14ac:dyDescent="0.25">
      <c r="A37" s="84" t="s">
        <v>33</v>
      </c>
      <c r="B37" s="84"/>
      <c r="C37" s="84"/>
      <c r="D37" s="84"/>
      <c r="E37" s="84"/>
      <c r="F37" s="84"/>
      <c r="G37" s="84"/>
      <c r="H37" s="84"/>
      <c r="I37" s="84"/>
      <c r="J37" s="84"/>
      <c r="K37" s="1"/>
    </row>
    <row r="38" spans="1:11" ht="32.25" customHeight="1" x14ac:dyDescent="0.25">
      <c r="A38" s="77" t="s">
        <v>90</v>
      </c>
      <c r="B38" s="77"/>
      <c r="C38" s="77"/>
      <c r="D38" s="77"/>
      <c r="E38" s="77"/>
      <c r="F38" s="77"/>
      <c r="G38" s="77"/>
      <c r="H38" s="77"/>
      <c r="I38" s="77"/>
      <c r="J38" s="77"/>
    </row>
  </sheetData>
  <mergeCells count="49">
    <mergeCell ref="A37:J37"/>
    <mergeCell ref="A38:J38"/>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 ref="A1:A3"/>
  </mergeCells>
  <dataValidations count="16">
    <dataValidation allowBlank="1" sqref="A8"/>
    <dataValidation allowBlank="1" showInputMessage="1" prompt="Nombre del capítulo" sqref="B8:J10"/>
    <dataValidation allowBlank="1" showInputMessage="1" showErrorMessage="1" prompt="¿A quién va dirigido el programa?, ¿qué característica tiene esta población que requiere ser beneficiada?" sqref="B20:J20"/>
    <dataValidation allowBlank="1" showInputMessage="1" showErrorMessage="1" prompt="Nombre del producto" sqref="B32:J32"/>
    <dataValidation allowBlank="1" showInputMessage="1" showErrorMessage="1" prompt="¿En qué consiste el producto? su objetivo" sqref="B33:J33"/>
    <dataValidation allowBlank="1" showInputMessage="1" showErrorMessage="1" prompt="1. Describir lo plasmado en el presupuesto_x000a_2. Describir lo alcanzado en términos financieros y de producción " sqref="B34:J34"/>
    <dataValidation allowBlank="1" showInputMessage="1" showErrorMessage="1" prompt="De existir desvío, explicar razones." sqref="B35:J35"/>
    <dataValidation allowBlank="1" showInputMessage="1" showErrorMessage="1" prompt="Oportunidades de mejora identificadas" sqref="A38:J38"/>
    <dataValidation allowBlank="1" showInputMessage="1" showErrorMessage="1" prompt="Presupuesto del programa" sqref="A25:C25 F25"/>
    <dataValidation allowBlank="1" showInputMessage="1" showErrorMessage="1" prompt="¿En qué consiste el programa?" sqref="B19:J19"/>
    <dataValidation allowBlank="1" showInputMessage="1" showErrorMessage="1" prompt="Nombre de cada producto" sqref="A28:A29"/>
    <dataValidation allowBlank="1" showInputMessage="1" showErrorMessage="1" prompt="Nombre del indicador" sqref="B28:B29"/>
    <dataValidation allowBlank="1" showInputMessage="1" showErrorMessage="1" prompt="Meta anual del indicador" sqref="C28:C29 E28"/>
    <dataValidation allowBlank="1" showInputMessage="1" showErrorMessage="1" prompt="Monto presupuestado para el producto" sqref="D28:D29 E29:F29 F28"/>
    <dataValidation allowBlank="1" showInputMessage="1" showErrorMessage="1" prompt="Monto ejecutado en el trimestre" sqref="H28:H29"/>
    <dataValidation allowBlank="1" showInputMessage="1" showErrorMessage="1" prompt="Meta alcanzada en el trimestre" sqref="G28:G29 H29"/>
  </dataValidations>
  <pageMargins left="0.7" right="0.7" top="0.75" bottom="0.75" header="0.3" footer="0.3"/>
  <pageSetup scale="56" fitToHeight="0"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K41"/>
  <sheetViews>
    <sheetView view="pageBreakPreview" topLeftCell="A31" zoomScaleNormal="100" zoomScaleSheetLayoutView="100" workbookViewId="0">
      <selection activeCell="B34" sqref="B34:J34"/>
    </sheetView>
  </sheetViews>
  <sheetFormatPr baseColWidth="10" defaultColWidth="11.42578125" defaultRowHeight="15.75" x14ac:dyDescent="0.25"/>
  <cols>
    <col min="1" max="1" width="24.85546875" style="3" customWidth="1"/>
    <col min="2" max="2" width="20.140625" style="3" customWidth="1"/>
    <col min="3" max="3" width="12.7109375" style="3" customWidth="1"/>
    <col min="4" max="4" width="16.5703125" style="3" customWidth="1"/>
    <col min="5" max="5" width="12.7109375" style="3" customWidth="1"/>
    <col min="6" max="6" width="15.7109375" style="3" customWidth="1"/>
    <col min="7" max="7" width="12.7109375" style="3" customWidth="1"/>
    <col min="8" max="8" width="15.28515625" style="3" customWidth="1"/>
    <col min="9" max="9" width="15" style="3" customWidth="1"/>
    <col min="10" max="10" width="16.7109375" style="3" customWidth="1"/>
    <col min="11" max="11" width="11.42578125" style="3"/>
    <col min="12" max="16384" width="11.42578125" style="2"/>
  </cols>
  <sheetData>
    <row r="1" spans="1:11" ht="26.25" customHeight="1" x14ac:dyDescent="0.25">
      <c r="A1" s="70"/>
      <c r="B1" s="63" t="s">
        <v>71</v>
      </c>
      <c r="C1" s="63"/>
      <c r="D1" s="63"/>
      <c r="E1" s="63"/>
      <c r="F1" s="63"/>
      <c r="G1" s="63"/>
      <c r="H1" s="63"/>
      <c r="I1" s="63"/>
      <c r="J1" s="63"/>
      <c r="K1" s="1"/>
    </row>
    <row r="2" spans="1:11" x14ac:dyDescent="0.25">
      <c r="A2" s="71"/>
      <c r="B2" s="64" t="s">
        <v>0</v>
      </c>
      <c r="C2" s="64"/>
      <c r="D2" s="64" t="s">
        <v>1</v>
      </c>
      <c r="E2" s="64"/>
      <c r="F2" s="64"/>
      <c r="G2" s="64"/>
      <c r="H2" s="64"/>
      <c r="I2" s="18" t="s">
        <v>2</v>
      </c>
      <c r="J2" s="18" t="s">
        <v>3</v>
      </c>
      <c r="K2" s="1"/>
    </row>
    <row r="3" spans="1:11" ht="15" customHeight="1" x14ac:dyDescent="0.25">
      <c r="A3" s="72"/>
      <c r="B3" s="65" t="s">
        <v>4</v>
      </c>
      <c r="C3" s="65"/>
      <c r="D3" s="65"/>
      <c r="E3" s="65"/>
      <c r="F3" s="65"/>
      <c r="G3" s="65"/>
      <c r="H3" s="65"/>
      <c r="I3" s="6"/>
      <c r="J3" s="19"/>
      <c r="K3" s="1"/>
    </row>
    <row r="4" spans="1:11" x14ac:dyDescent="0.25">
      <c r="A4" s="66"/>
      <c r="B4" s="66"/>
      <c r="C4" s="66"/>
      <c r="D4" s="66"/>
      <c r="E4" s="66"/>
      <c r="F4" s="66"/>
      <c r="G4" s="66"/>
      <c r="H4" s="66"/>
      <c r="I4" s="66"/>
      <c r="J4" s="66"/>
      <c r="K4" s="1"/>
    </row>
    <row r="5" spans="1:11" ht="3" customHeight="1" x14ac:dyDescent="0.25">
      <c r="A5" s="67"/>
      <c r="B5" s="67"/>
      <c r="C5" s="67"/>
      <c r="D5" s="67"/>
      <c r="E5" s="67"/>
      <c r="F5" s="67"/>
      <c r="G5" s="67"/>
      <c r="H5" s="67"/>
      <c r="I5" s="67"/>
      <c r="J5" s="67"/>
      <c r="K5" s="1"/>
    </row>
    <row r="6" spans="1:11" x14ac:dyDescent="0.25">
      <c r="A6" s="68" t="s">
        <v>40</v>
      </c>
      <c r="B6" s="68"/>
      <c r="C6" s="68"/>
      <c r="D6" s="68"/>
      <c r="E6" s="68"/>
      <c r="F6" s="68"/>
      <c r="G6" s="68"/>
      <c r="H6" s="68"/>
      <c r="I6" s="68"/>
      <c r="J6" s="68"/>
      <c r="K6" s="1"/>
    </row>
    <row r="7" spans="1:11" x14ac:dyDescent="0.25">
      <c r="A7" s="69" t="s">
        <v>5</v>
      </c>
      <c r="B7" s="69"/>
      <c r="C7" s="69"/>
      <c r="D7" s="69"/>
      <c r="E7" s="69"/>
      <c r="F7" s="69"/>
      <c r="G7" s="69"/>
      <c r="H7" s="69"/>
      <c r="I7" s="69"/>
      <c r="J7" s="69"/>
      <c r="K7" s="1"/>
    </row>
    <row r="8" spans="1:11" x14ac:dyDescent="0.25">
      <c r="A8" s="7" t="s">
        <v>6</v>
      </c>
      <c r="B8" s="95" t="s">
        <v>65</v>
      </c>
      <c r="C8" s="95"/>
      <c r="D8" s="95"/>
      <c r="E8" s="95"/>
      <c r="F8" s="95"/>
      <c r="G8" s="95"/>
      <c r="H8" s="95"/>
      <c r="I8" s="95"/>
      <c r="J8" s="95"/>
      <c r="K8" s="1"/>
    </row>
    <row r="9" spans="1:11" ht="15" customHeight="1" x14ac:dyDescent="0.25">
      <c r="A9" s="8" t="s">
        <v>34</v>
      </c>
      <c r="B9" s="95" t="s">
        <v>66</v>
      </c>
      <c r="C9" s="95"/>
      <c r="D9" s="95"/>
      <c r="E9" s="95"/>
      <c r="F9" s="95"/>
      <c r="G9" s="95"/>
      <c r="H9" s="95"/>
      <c r="I9" s="95"/>
      <c r="J9" s="95"/>
      <c r="K9" s="1"/>
    </row>
    <row r="10" spans="1:11" x14ac:dyDescent="0.25">
      <c r="A10" s="8" t="s">
        <v>35</v>
      </c>
      <c r="B10" s="95" t="s">
        <v>66</v>
      </c>
      <c r="C10" s="95"/>
      <c r="D10" s="95"/>
      <c r="E10" s="95"/>
      <c r="F10" s="95"/>
      <c r="G10" s="95"/>
      <c r="H10" s="95"/>
      <c r="I10" s="95"/>
      <c r="J10" s="95"/>
      <c r="K10" s="1"/>
    </row>
    <row r="11" spans="1:11" ht="40.5" customHeight="1" x14ac:dyDescent="0.25">
      <c r="A11" s="7" t="s">
        <v>7</v>
      </c>
      <c r="B11" s="73" t="s">
        <v>43</v>
      </c>
      <c r="C11" s="73"/>
      <c r="D11" s="73"/>
      <c r="E11" s="73"/>
      <c r="F11" s="73"/>
      <c r="G11" s="73"/>
      <c r="H11" s="73"/>
      <c r="I11" s="73"/>
      <c r="J11" s="73"/>
    </row>
    <row r="12" spans="1:11" ht="35.25" customHeight="1" x14ac:dyDescent="0.25">
      <c r="A12" s="7" t="s">
        <v>8</v>
      </c>
      <c r="B12" s="73" t="s">
        <v>38</v>
      </c>
      <c r="C12" s="73"/>
      <c r="D12" s="73"/>
      <c r="E12" s="73"/>
      <c r="F12" s="73"/>
      <c r="G12" s="73"/>
      <c r="H12" s="73"/>
      <c r="I12" s="73"/>
      <c r="J12" s="73"/>
    </row>
    <row r="13" spans="1:11" x14ac:dyDescent="0.25">
      <c r="A13" s="68" t="s">
        <v>9</v>
      </c>
      <c r="B13" s="68"/>
      <c r="C13" s="68"/>
      <c r="D13" s="68"/>
      <c r="E13" s="68"/>
      <c r="F13" s="68"/>
      <c r="G13" s="68"/>
      <c r="H13" s="68"/>
      <c r="I13" s="68"/>
      <c r="J13" s="68"/>
    </row>
    <row r="14" spans="1:11" ht="22.5" customHeight="1" x14ac:dyDescent="0.25">
      <c r="A14" s="7" t="s">
        <v>10</v>
      </c>
      <c r="B14" s="37">
        <f>_xlfn.NUMBERVALUE(LEFT($B$16,1))</f>
        <v>3</v>
      </c>
      <c r="C14" s="96" t="str">
        <f>IFERROR(VLOOKUP(B14,'[1]Validacion datos'!A2:B5,2,FALSE),"")</f>
        <v>DESARROLLO PRODUCTIVO</v>
      </c>
      <c r="D14" s="96"/>
      <c r="E14" s="96"/>
      <c r="F14" s="96"/>
      <c r="G14" s="96"/>
      <c r="H14" s="96"/>
      <c r="I14" s="96"/>
      <c r="J14" s="96"/>
    </row>
    <row r="15" spans="1:11" ht="26.25" customHeight="1" x14ac:dyDescent="0.25">
      <c r="A15" s="7" t="s">
        <v>11</v>
      </c>
      <c r="B15" s="38">
        <f>_xlfn.NUMBERVALUE(LEFT(B16,3))</f>
        <v>3.3</v>
      </c>
      <c r="C15" s="96" t="str">
        <f>IFERROR(VLOOKUP(B15,'[1]Validacion datos'!A8:B26,2,FALSE),"")</f>
        <v>Competitividad e innovavión en un ambiente favorable a la cooperación y la responsabilidad social</v>
      </c>
      <c r="D15" s="96"/>
      <c r="E15" s="96"/>
      <c r="F15" s="96"/>
      <c r="G15" s="96"/>
      <c r="H15" s="96"/>
      <c r="I15" s="96"/>
      <c r="J15" s="96"/>
    </row>
    <row r="16" spans="1:11" ht="46.5" customHeight="1" x14ac:dyDescent="0.25">
      <c r="A16" s="7" t="s">
        <v>12</v>
      </c>
      <c r="B16" s="39" t="s">
        <v>54</v>
      </c>
      <c r="C16" s="96"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96"/>
      <c r="E16" s="96"/>
      <c r="F16" s="96"/>
      <c r="G16" s="96"/>
      <c r="H16" s="96"/>
      <c r="I16" s="96"/>
      <c r="J16" s="96"/>
    </row>
    <row r="17" spans="1:11" x14ac:dyDescent="0.25">
      <c r="A17" s="68" t="s">
        <v>13</v>
      </c>
      <c r="B17" s="68"/>
      <c r="C17" s="68"/>
      <c r="D17" s="68"/>
      <c r="E17" s="68"/>
      <c r="F17" s="68"/>
      <c r="G17" s="68"/>
      <c r="H17" s="68"/>
      <c r="I17" s="68"/>
      <c r="J17" s="68"/>
    </row>
    <row r="18" spans="1:11" ht="24" customHeight="1" x14ac:dyDescent="0.25">
      <c r="A18" s="7" t="s">
        <v>14</v>
      </c>
      <c r="B18" s="77" t="s">
        <v>51</v>
      </c>
      <c r="C18" s="77"/>
      <c r="D18" s="77"/>
      <c r="E18" s="77"/>
      <c r="F18" s="77"/>
      <c r="G18" s="77"/>
      <c r="H18" s="77"/>
      <c r="I18" s="77"/>
      <c r="J18" s="77"/>
    </row>
    <row r="19" spans="1:11" ht="70.5" customHeight="1" x14ac:dyDescent="0.25">
      <c r="A19" s="12" t="s">
        <v>15</v>
      </c>
      <c r="B19" s="77" t="s">
        <v>56</v>
      </c>
      <c r="C19" s="77"/>
      <c r="D19" s="77"/>
      <c r="E19" s="77"/>
      <c r="F19" s="77"/>
      <c r="G19" s="77"/>
      <c r="H19" s="77"/>
      <c r="I19" s="77"/>
      <c r="J19" s="77"/>
    </row>
    <row r="20" spans="1:11" ht="24.75" customHeight="1" x14ac:dyDescent="0.25">
      <c r="A20" s="12" t="s">
        <v>16</v>
      </c>
      <c r="B20" s="77" t="s">
        <v>50</v>
      </c>
      <c r="C20" s="77"/>
      <c r="D20" s="77"/>
      <c r="E20" s="77"/>
      <c r="F20" s="77"/>
      <c r="G20" s="77"/>
      <c r="H20" s="77"/>
      <c r="I20" s="77"/>
      <c r="J20" s="77"/>
    </row>
    <row r="21" spans="1:11" ht="24.75" customHeight="1" x14ac:dyDescent="0.25">
      <c r="A21" s="12" t="s">
        <v>36</v>
      </c>
      <c r="B21" s="99" t="s">
        <v>41</v>
      </c>
      <c r="C21" s="77"/>
      <c r="D21" s="77"/>
      <c r="E21" s="77"/>
      <c r="F21" s="77"/>
      <c r="G21" s="77"/>
      <c r="H21" s="77"/>
      <c r="I21" s="77"/>
      <c r="J21" s="77"/>
      <c r="K21" s="1"/>
    </row>
    <row r="22" spans="1:11" x14ac:dyDescent="0.25">
      <c r="A22" s="68" t="s">
        <v>17</v>
      </c>
      <c r="B22" s="68"/>
      <c r="C22" s="68"/>
      <c r="D22" s="68"/>
      <c r="E22" s="68"/>
      <c r="F22" s="68"/>
      <c r="G22" s="68"/>
      <c r="H22" s="68"/>
      <c r="I22" s="68"/>
      <c r="J22" s="68"/>
    </row>
    <row r="23" spans="1:11" x14ac:dyDescent="0.25">
      <c r="A23" s="69" t="s">
        <v>18</v>
      </c>
      <c r="B23" s="69"/>
      <c r="C23" s="69"/>
      <c r="D23" s="69"/>
      <c r="E23" s="69"/>
      <c r="F23" s="69"/>
      <c r="G23" s="69"/>
      <c r="H23" s="69"/>
      <c r="I23" s="69"/>
      <c r="J23" s="69"/>
      <c r="K23" s="1"/>
    </row>
    <row r="24" spans="1:11" ht="15" customHeight="1" x14ac:dyDescent="0.25">
      <c r="A24" s="79" t="s">
        <v>19</v>
      </c>
      <c r="B24" s="79"/>
      <c r="C24" s="79" t="s">
        <v>20</v>
      </c>
      <c r="D24" s="79"/>
      <c r="E24" s="79"/>
      <c r="F24" s="79" t="s">
        <v>21</v>
      </c>
      <c r="G24" s="79"/>
      <c r="H24" s="79"/>
      <c r="I24" s="79" t="s">
        <v>22</v>
      </c>
      <c r="J24" s="79"/>
    </row>
    <row r="25" spans="1:11" s="5" customFormat="1" x14ac:dyDescent="0.25">
      <c r="A25" s="80">
        <v>50000</v>
      </c>
      <c r="B25" s="80"/>
      <c r="C25" s="80">
        <v>50000</v>
      </c>
      <c r="D25" s="80"/>
      <c r="E25" s="80"/>
      <c r="F25" s="80">
        <v>46462.5</v>
      </c>
      <c r="G25" s="80"/>
      <c r="H25" s="80"/>
      <c r="I25" s="81">
        <f>F25/C25</f>
        <v>0.92925000000000002</v>
      </c>
      <c r="J25" s="81"/>
      <c r="K25" s="32"/>
    </row>
    <row r="26" spans="1:11" x14ac:dyDescent="0.25">
      <c r="A26" s="100" t="s">
        <v>23</v>
      </c>
      <c r="B26" s="101"/>
      <c r="C26" s="101"/>
      <c r="D26" s="101"/>
      <c r="E26" s="101"/>
      <c r="F26" s="101"/>
      <c r="G26" s="101"/>
      <c r="H26" s="101"/>
      <c r="I26" s="101"/>
      <c r="J26" s="102"/>
      <c r="K26" s="1"/>
    </row>
    <row r="27" spans="1:11" ht="15" customHeight="1" x14ac:dyDescent="0.25">
      <c r="A27" s="97"/>
      <c r="B27" s="98"/>
      <c r="C27" s="103" t="s">
        <v>37</v>
      </c>
      <c r="D27" s="104"/>
      <c r="E27" s="103" t="s">
        <v>60</v>
      </c>
      <c r="F27" s="104"/>
      <c r="G27" s="103" t="s">
        <v>61</v>
      </c>
      <c r="H27" s="104"/>
      <c r="I27" s="103" t="s">
        <v>24</v>
      </c>
      <c r="J27" s="104"/>
    </row>
    <row r="28" spans="1:11" ht="31.5" x14ac:dyDescent="0.25">
      <c r="A28" s="20" t="s">
        <v>25</v>
      </c>
      <c r="B28" s="20" t="s">
        <v>26</v>
      </c>
      <c r="C28" s="20" t="s">
        <v>79</v>
      </c>
      <c r="D28" s="20" t="s">
        <v>80</v>
      </c>
      <c r="E28" s="20" t="s">
        <v>81</v>
      </c>
      <c r="F28" s="20" t="s">
        <v>82</v>
      </c>
      <c r="G28" s="20" t="s">
        <v>83</v>
      </c>
      <c r="H28" s="20" t="s">
        <v>84</v>
      </c>
      <c r="I28" s="20" t="s">
        <v>85</v>
      </c>
      <c r="J28" s="20" t="s">
        <v>86</v>
      </c>
    </row>
    <row r="29" spans="1:11" s="43" customFormat="1" ht="47.25" x14ac:dyDescent="0.25">
      <c r="A29" s="44" t="s">
        <v>59</v>
      </c>
      <c r="B29" s="44" t="s">
        <v>69</v>
      </c>
      <c r="C29" s="51">
        <v>11500</v>
      </c>
      <c r="D29" s="52">
        <v>50000</v>
      </c>
      <c r="E29" s="52">
        <v>5500</v>
      </c>
      <c r="F29" s="51">
        <v>25000</v>
      </c>
      <c r="G29" s="51">
        <f>+'[2]6919'!$G$28+'[3]6919'!$G$28</f>
        <v>3058</v>
      </c>
      <c r="H29" s="52">
        <v>46462.5</v>
      </c>
      <c r="I29" s="53">
        <f>G29/E29</f>
        <v>0.55600000000000005</v>
      </c>
      <c r="J29" s="45">
        <f>H29/F29</f>
        <v>1.8585</v>
      </c>
    </row>
    <row r="30" spans="1:11" x14ac:dyDescent="0.25">
      <c r="A30" s="68" t="s">
        <v>27</v>
      </c>
      <c r="B30" s="68"/>
      <c r="C30" s="68"/>
      <c r="D30" s="68"/>
      <c r="E30" s="68"/>
      <c r="F30" s="68"/>
      <c r="G30" s="68"/>
      <c r="H30" s="68"/>
      <c r="I30" s="68"/>
      <c r="J30" s="68"/>
    </row>
    <row r="31" spans="1:11" x14ac:dyDescent="0.25">
      <c r="A31" s="69" t="s">
        <v>28</v>
      </c>
      <c r="B31" s="69"/>
      <c r="C31" s="69"/>
      <c r="D31" s="69"/>
      <c r="E31" s="69"/>
      <c r="F31" s="69"/>
      <c r="G31" s="69"/>
      <c r="H31" s="69"/>
      <c r="I31" s="69"/>
      <c r="J31" s="69"/>
    </row>
    <row r="32" spans="1:11" ht="21.75" customHeight="1" x14ac:dyDescent="0.25">
      <c r="A32" s="13" t="s">
        <v>29</v>
      </c>
      <c r="B32" s="77" t="s">
        <v>52</v>
      </c>
      <c r="C32" s="77"/>
      <c r="D32" s="77"/>
      <c r="E32" s="77"/>
      <c r="F32" s="77"/>
      <c r="G32" s="77"/>
      <c r="H32" s="77"/>
      <c r="I32" s="77"/>
      <c r="J32" s="77"/>
      <c r="K32" s="1"/>
    </row>
    <row r="33" spans="1:11" ht="40.5" customHeight="1" x14ac:dyDescent="0.25">
      <c r="A33" s="13" t="s">
        <v>30</v>
      </c>
      <c r="B33" s="77" t="s">
        <v>70</v>
      </c>
      <c r="C33" s="77"/>
      <c r="D33" s="77"/>
      <c r="E33" s="77"/>
      <c r="F33" s="77"/>
      <c r="G33" s="77"/>
      <c r="H33" s="77"/>
      <c r="I33" s="77"/>
      <c r="J33" s="77"/>
    </row>
    <row r="34" spans="1:11" ht="47.25" customHeight="1" x14ac:dyDescent="0.25">
      <c r="A34" s="35" t="s">
        <v>31</v>
      </c>
      <c r="B34" s="73" t="s">
        <v>93</v>
      </c>
      <c r="C34" s="73"/>
      <c r="D34" s="73"/>
      <c r="E34" s="73"/>
      <c r="F34" s="73"/>
      <c r="G34" s="73"/>
      <c r="H34" s="73"/>
      <c r="I34" s="73"/>
      <c r="J34" s="73"/>
    </row>
    <row r="35" spans="1:11" s="34" customFormat="1" ht="63" customHeight="1" x14ac:dyDescent="0.25">
      <c r="A35" s="36" t="s">
        <v>32</v>
      </c>
      <c r="B35" s="86" t="s">
        <v>99</v>
      </c>
      <c r="C35" s="86"/>
      <c r="D35" s="86"/>
      <c r="E35" s="86"/>
      <c r="F35" s="86"/>
      <c r="G35" s="86"/>
      <c r="H35" s="86"/>
      <c r="I35" s="86"/>
      <c r="J35" s="86"/>
      <c r="K35" s="33"/>
    </row>
    <row r="36" spans="1:11" ht="40.5" customHeight="1" x14ac:dyDescent="0.25">
      <c r="A36" s="68" t="s">
        <v>72</v>
      </c>
      <c r="B36" s="68"/>
      <c r="C36" s="68"/>
      <c r="D36" s="68"/>
      <c r="E36" s="68"/>
      <c r="F36" s="68"/>
      <c r="G36" s="68"/>
      <c r="H36" s="68"/>
      <c r="I36" s="68"/>
      <c r="J36" s="68"/>
    </row>
    <row r="37" spans="1:11" x14ac:dyDescent="0.25">
      <c r="A37" s="84" t="s">
        <v>33</v>
      </c>
      <c r="B37" s="84"/>
      <c r="C37" s="84"/>
      <c r="D37" s="84"/>
      <c r="E37" s="84"/>
      <c r="F37" s="84"/>
      <c r="G37" s="84"/>
      <c r="H37" s="84"/>
      <c r="I37" s="84"/>
      <c r="J37" s="84"/>
    </row>
    <row r="38" spans="1:11" ht="47.25" customHeight="1" x14ac:dyDescent="0.25">
      <c r="A38" s="77" t="s">
        <v>90</v>
      </c>
      <c r="B38" s="77"/>
      <c r="C38" s="77"/>
      <c r="D38" s="77"/>
      <c r="E38" s="77"/>
      <c r="F38" s="77"/>
      <c r="G38" s="77"/>
      <c r="H38" s="77"/>
      <c r="I38" s="77"/>
      <c r="J38" s="77"/>
      <c r="K38" s="1"/>
    </row>
    <row r="39" spans="1:11" ht="36" customHeight="1" x14ac:dyDescent="0.25">
      <c r="A39" s="22"/>
      <c r="B39" s="22"/>
      <c r="C39" s="22"/>
      <c r="D39" s="22"/>
      <c r="E39" s="22"/>
      <c r="F39" s="22"/>
      <c r="G39" s="22"/>
      <c r="H39" s="22"/>
      <c r="I39" s="22"/>
      <c r="J39" s="22"/>
    </row>
    <row r="40" spans="1:11" ht="27.75" customHeight="1" x14ac:dyDescent="0.25">
      <c r="A40" s="105"/>
      <c r="B40" s="105"/>
      <c r="C40" s="105"/>
      <c r="D40" s="105"/>
      <c r="E40" s="105"/>
      <c r="F40" s="105"/>
      <c r="G40" s="105"/>
      <c r="H40" s="105"/>
      <c r="I40" s="105"/>
      <c r="J40" s="105"/>
    </row>
    <row r="41" spans="1:11" ht="30.75" customHeight="1" x14ac:dyDescent="0.25"/>
  </sheetData>
  <mergeCells count="50">
    <mergeCell ref="A37:J37"/>
    <mergeCell ref="A38:J38"/>
    <mergeCell ref="A40:J40"/>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 ref="A1:A3"/>
  </mergeCells>
  <dataValidations count="16">
    <dataValidation allowBlank="1" showInputMessage="1" showErrorMessage="1" prompt="Monto presupuestado para el producto" sqref="F28 E29:F29 D28:D29"/>
    <dataValidation allowBlank="1" showInputMessage="1" showErrorMessage="1" prompt="Meta anual del indicador" sqref="E28 C28:C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Nombre del indicador" sqref="B28:B29"/>
    <dataValidation allowBlank="1" showInputMessage="1" showErrorMessage="1" prompt="Nombre de cada producto" sqref="A28:A29"/>
  </dataValidations>
  <pageMargins left="0.7" right="0.7" top="0.75" bottom="0.75" header="0.3" footer="0.3"/>
  <pageSetup scale="55"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38"/>
  <sheetViews>
    <sheetView view="pageBreakPreview" topLeftCell="A31" zoomScaleNormal="100" zoomScaleSheetLayoutView="100" workbookViewId="0">
      <selection activeCell="B35" sqref="B35:J35"/>
    </sheetView>
  </sheetViews>
  <sheetFormatPr baseColWidth="10" defaultColWidth="11.42578125" defaultRowHeight="15" x14ac:dyDescent="0.25"/>
  <cols>
    <col min="1" max="1" width="29.28515625" style="55" customWidth="1"/>
    <col min="2" max="2" width="21.42578125" style="55" customWidth="1"/>
    <col min="3" max="3" width="12.7109375" style="55" customWidth="1"/>
    <col min="4" max="4" width="16.85546875" style="55" customWidth="1"/>
    <col min="5" max="5" width="12.7109375" style="55" customWidth="1"/>
    <col min="6" max="6" width="16.85546875" style="55" customWidth="1"/>
    <col min="7" max="7" width="12.7109375" style="55" customWidth="1"/>
    <col min="8" max="8" width="15.42578125" style="55" customWidth="1"/>
    <col min="9" max="9" width="17.28515625" style="55" customWidth="1"/>
    <col min="10" max="10" width="16.42578125" style="55" customWidth="1"/>
    <col min="11" max="11" width="11.42578125" style="55"/>
    <col min="12" max="16384" width="11.42578125" style="57"/>
  </cols>
  <sheetData>
    <row r="1" spans="1:11" ht="28.5" customHeight="1" x14ac:dyDescent="0.25">
      <c r="A1" s="108"/>
      <c r="B1" s="63" t="s">
        <v>71</v>
      </c>
      <c r="C1" s="63"/>
      <c r="D1" s="63"/>
      <c r="E1" s="63"/>
      <c r="F1" s="63"/>
      <c r="G1" s="63"/>
      <c r="H1" s="63"/>
      <c r="I1" s="63"/>
      <c r="J1" s="63"/>
      <c r="K1" s="58"/>
    </row>
    <row r="2" spans="1:11" ht="15.75" customHeight="1" x14ac:dyDescent="0.25">
      <c r="A2" s="109"/>
      <c r="B2" s="64" t="s">
        <v>0</v>
      </c>
      <c r="C2" s="64"/>
      <c r="D2" s="64" t="s">
        <v>1</v>
      </c>
      <c r="E2" s="64"/>
      <c r="F2" s="64"/>
      <c r="G2" s="64"/>
      <c r="H2" s="64"/>
      <c r="I2" s="18" t="s">
        <v>2</v>
      </c>
      <c r="J2" s="18" t="s">
        <v>3</v>
      </c>
      <c r="K2" s="58"/>
    </row>
    <row r="3" spans="1:11" ht="15.75" x14ac:dyDescent="0.25">
      <c r="A3" s="110"/>
      <c r="B3" s="65" t="s">
        <v>4</v>
      </c>
      <c r="C3" s="65"/>
      <c r="D3" s="65"/>
      <c r="E3" s="65"/>
      <c r="F3" s="65"/>
      <c r="G3" s="65"/>
      <c r="H3" s="65"/>
      <c r="I3" s="6"/>
      <c r="J3" s="19"/>
      <c r="K3" s="58"/>
    </row>
    <row r="4" spans="1:11" ht="15.75" x14ac:dyDescent="0.25">
      <c r="A4" s="106"/>
      <c r="B4" s="106"/>
      <c r="C4" s="106"/>
      <c r="D4" s="106"/>
      <c r="E4" s="106"/>
      <c r="F4" s="106"/>
      <c r="G4" s="106"/>
      <c r="H4" s="106"/>
      <c r="I4" s="106"/>
      <c r="J4" s="106"/>
      <c r="K4" s="58"/>
    </row>
    <row r="5" spans="1:11" ht="3" customHeight="1" x14ac:dyDescent="0.25">
      <c r="A5" s="107"/>
      <c r="B5" s="107"/>
      <c r="C5" s="107"/>
      <c r="D5" s="107"/>
      <c r="E5" s="107"/>
      <c r="F5" s="107"/>
      <c r="G5" s="107"/>
      <c r="H5" s="107"/>
      <c r="I5" s="107"/>
      <c r="J5" s="107"/>
      <c r="K5" s="58"/>
    </row>
    <row r="6" spans="1:11" ht="15.75" x14ac:dyDescent="0.25">
      <c r="A6" s="68" t="s">
        <v>40</v>
      </c>
      <c r="B6" s="68"/>
      <c r="C6" s="68"/>
      <c r="D6" s="68"/>
      <c r="E6" s="68"/>
      <c r="F6" s="68"/>
      <c r="G6" s="68"/>
      <c r="H6" s="68"/>
      <c r="I6" s="68"/>
      <c r="J6" s="68"/>
      <c r="K6" s="58"/>
    </row>
    <row r="7" spans="1:11" ht="15.75" x14ac:dyDescent="0.25">
      <c r="A7" s="69" t="s">
        <v>5</v>
      </c>
      <c r="B7" s="69"/>
      <c r="C7" s="69"/>
      <c r="D7" s="69"/>
      <c r="E7" s="69"/>
      <c r="F7" s="69"/>
      <c r="G7" s="69"/>
      <c r="H7" s="69"/>
      <c r="I7" s="69"/>
      <c r="J7" s="69"/>
      <c r="K7" s="58"/>
    </row>
    <row r="8" spans="1:11" ht="15.75" x14ac:dyDescent="0.25">
      <c r="A8" s="7" t="s">
        <v>6</v>
      </c>
      <c r="B8" s="95" t="s">
        <v>65</v>
      </c>
      <c r="C8" s="95"/>
      <c r="D8" s="95"/>
      <c r="E8" s="95"/>
      <c r="F8" s="95"/>
      <c r="G8" s="95"/>
      <c r="H8" s="95"/>
      <c r="I8" s="95"/>
      <c r="J8" s="95"/>
      <c r="K8" s="58"/>
    </row>
    <row r="9" spans="1:11" ht="15" customHeight="1" x14ac:dyDescent="0.25">
      <c r="A9" s="59" t="s">
        <v>34</v>
      </c>
      <c r="B9" s="95" t="s">
        <v>66</v>
      </c>
      <c r="C9" s="95"/>
      <c r="D9" s="95"/>
      <c r="E9" s="95"/>
      <c r="F9" s="95"/>
      <c r="G9" s="95"/>
      <c r="H9" s="95"/>
      <c r="I9" s="95"/>
      <c r="J9" s="95"/>
      <c r="K9" s="58"/>
    </row>
    <row r="10" spans="1:11" ht="15.75" x14ac:dyDescent="0.25">
      <c r="A10" s="59" t="s">
        <v>35</v>
      </c>
      <c r="B10" s="95" t="s">
        <v>66</v>
      </c>
      <c r="C10" s="95"/>
      <c r="D10" s="95"/>
      <c r="E10" s="95"/>
      <c r="F10" s="95"/>
      <c r="G10" s="95"/>
      <c r="H10" s="95"/>
      <c r="I10" s="95"/>
      <c r="J10" s="95"/>
      <c r="K10" s="58"/>
    </row>
    <row r="11" spans="1:11" ht="40.5" customHeight="1" x14ac:dyDescent="0.25">
      <c r="A11" s="7" t="s">
        <v>7</v>
      </c>
      <c r="B11" s="77" t="s">
        <v>43</v>
      </c>
      <c r="C11" s="77"/>
      <c r="D11" s="77"/>
      <c r="E11" s="77"/>
      <c r="F11" s="77"/>
      <c r="G11" s="77"/>
      <c r="H11" s="77"/>
      <c r="I11" s="77"/>
      <c r="J11" s="77"/>
    </row>
    <row r="12" spans="1:11" ht="35.25" customHeight="1" x14ac:dyDescent="0.25">
      <c r="A12" s="7" t="s">
        <v>8</v>
      </c>
      <c r="B12" s="77" t="s">
        <v>38</v>
      </c>
      <c r="C12" s="77"/>
      <c r="D12" s="77"/>
      <c r="E12" s="77"/>
      <c r="F12" s="77"/>
      <c r="G12" s="77"/>
      <c r="H12" s="77"/>
      <c r="I12" s="77"/>
      <c r="J12" s="77"/>
    </row>
    <row r="13" spans="1:11" ht="15.75" x14ac:dyDescent="0.25">
      <c r="A13" s="68" t="s">
        <v>9</v>
      </c>
      <c r="B13" s="68"/>
      <c r="C13" s="68"/>
      <c r="D13" s="68"/>
      <c r="E13" s="68"/>
      <c r="F13" s="68"/>
      <c r="G13" s="68"/>
      <c r="H13" s="68"/>
      <c r="I13" s="68"/>
      <c r="J13" s="68"/>
    </row>
    <row r="14" spans="1:11" ht="15.75" x14ac:dyDescent="0.25">
      <c r="A14" s="7" t="s">
        <v>10</v>
      </c>
      <c r="B14" s="23">
        <f>_xlfn.NUMBERVALUE(LEFT($B$16,1))</f>
        <v>3</v>
      </c>
      <c r="C14" s="75" t="str">
        <f>IFERROR(VLOOKUP(B14,'[1]Validacion datos'!A2:B5,2,FALSE),"")</f>
        <v>DESARROLLO PRODUCTIVO</v>
      </c>
      <c r="D14" s="75"/>
      <c r="E14" s="75"/>
      <c r="F14" s="75"/>
      <c r="G14" s="75"/>
      <c r="H14" s="75"/>
      <c r="I14" s="75"/>
      <c r="J14" s="75"/>
    </row>
    <row r="15" spans="1:11" ht="26.25" customHeight="1" x14ac:dyDescent="0.25">
      <c r="A15" s="7" t="s">
        <v>11</v>
      </c>
      <c r="B15" s="24">
        <f>_xlfn.NUMBERVALUE(LEFT(B16,3))</f>
        <v>3.3</v>
      </c>
      <c r="C15" s="75" t="str">
        <f>IFERROR(VLOOKUP(B15,'[1]Validacion datos'!A8:B26,2,FALSE),"")</f>
        <v>Competitividad e innovavión en un ambiente favorable a la cooperación y la responsabilidad social</v>
      </c>
      <c r="D15" s="75"/>
      <c r="E15" s="75"/>
      <c r="F15" s="75"/>
      <c r="G15" s="75"/>
      <c r="H15" s="75"/>
      <c r="I15" s="75"/>
      <c r="J15" s="75"/>
    </row>
    <row r="16" spans="1:11" ht="54" customHeight="1" x14ac:dyDescent="0.25">
      <c r="A16" s="7" t="s">
        <v>12</v>
      </c>
      <c r="B16" s="25" t="s">
        <v>54</v>
      </c>
      <c r="C16" s="75" t="str">
        <f>IFERROR(VLOOKUP(B16,'[1]Validacion datos'!D8:E64,2,FALSE),"")</f>
        <v>Expandir la cobertura y mejorar la calidad y competitividad de la infraestructura y servicios de transporte, logística, orientándolos a la integración del territorio, al apoyo del desarrollo productivo a la inserción competitiva en los mercados internacionales.</v>
      </c>
      <c r="D16" s="75"/>
      <c r="E16" s="75"/>
      <c r="F16" s="75"/>
      <c r="G16" s="75"/>
      <c r="H16" s="75"/>
      <c r="I16" s="75"/>
      <c r="J16" s="75"/>
    </row>
    <row r="17" spans="1:12" ht="15.75" x14ac:dyDescent="0.25">
      <c r="A17" s="68" t="s">
        <v>13</v>
      </c>
      <c r="B17" s="68"/>
      <c r="C17" s="68"/>
      <c r="D17" s="68"/>
      <c r="E17" s="68"/>
      <c r="F17" s="68"/>
      <c r="G17" s="68"/>
      <c r="H17" s="68"/>
      <c r="I17" s="68"/>
      <c r="J17" s="68"/>
    </row>
    <row r="18" spans="1:12" ht="29.25" customHeight="1" x14ac:dyDescent="0.25">
      <c r="A18" s="7" t="s">
        <v>14</v>
      </c>
      <c r="B18" s="76" t="s">
        <v>51</v>
      </c>
      <c r="C18" s="76"/>
      <c r="D18" s="76"/>
      <c r="E18" s="76"/>
      <c r="F18" s="76"/>
      <c r="G18" s="76"/>
      <c r="H18" s="76"/>
      <c r="I18" s="76"/>
      <c r="J18" s="76"/>
    </row>
    <row r="19" spans="1:12" ht="72.75" customHeight="1" x14ac:dyDescent="0.25">
      <c r="A19" s="12" t="s">
        <v>15</v>
      </c>
      <c r="B19" s="77" t="s">
        <v>92</v>
      </c>
      <c r="C19" s="77"/>
      <c r="D19" s="77"/>
      <c r="E19" s="77"/>
      <c r="F19" s="77"/>
      <c r="G19" s="77"/>
      <c r="H19" s="77"/>
      <c r="I19" s="77"/>
      <c r="J19" s="77"/>
    </row>
    <row r="20" spans="1:12" ht="21.75" customHeight="1" x14ac:dyDescent="0.25">
      <c r="A20" s="12" t="s">
        <v>16</v>
      </c>
      <c r="B20" s="77" t="s">
        <v>50</v>
      </c>
      <c r="C20" s="77"/>
      <c r="D20" s="77"/>
      <c r="E20" s="77"/>
      <c r="F20" s="77"/>
      <c r="G20" s="77"/>
      <c r="H20" s="77"/>
      <c r="I20" s="77"/>
      <c r="J20" s="77"/>
    </row>
    <row r="21" spans="1:12" ht="24" customHeight="1" x14ac:dyDescent="0.25">
      <c r="A21" s="12" t="s">
        <v>36</v>
      </c>
      <c r="B21" s="99" t="s">
        <v>41</v>
      </c>
      <c r="C21" s="77"/>
      <c r="D21" s="77"/>
      <c r="E21" s="77"/>
      <c r="F21" s="77"/>
      <c r="G21" s="77"/>
      <c r="H21" s="77"/>
      <c r="I21" s="77"/>
      <c r="J21" s="77"/>
      <c r="K21" s="58"/>
    </row>
    <row r="22" spans="1:12" ht="15.75" x14ac:dyDescent="0.25">
      <c r="A22" s="68" t="s">
        <v>17</v>
      </c>
      <c r="B22" s="68"/>
      <c r="C22" s="68"/>
      <c r="D22" s="68"/>
      <c r="E22" s="68"/>
      <c r="F22" s="68"/>
      <c r="G22" s="68"/>
      <c r="H22" s="68"/>
      <c r="I22" s="68"/>
      <c r="J22" s="68"/>
    </row>
    <row r="23" spans="1:12" ht="15.75" x14ac:dyDescent="0.25">
      <c r="A23" s="69" t="s">
        <v>18</v>
      </c>
      <c r="B23" s="69"/>
      <c r="C23" s="69"/>
      <c r="D23" s="69"/>
      <c r="E23" s="69"/>
      <c r="F23" s="69"/>
      <c r="G23" s="69"/>
      <c r="H23" s="69"/>
      <c r="I23" s="69"/>
      <c r="J23" s="69"/>
      <c r="K23" s="58"/>
    </row>
    <row r="24" spans="1:12" ht="15" customHeight="1" x14ac:dyDescent="0.25">
      <c r="A24" s="79" t="s">
        <v>19</v>
      </c>
      <c r="B24" s="79"/>
      <c r="C24" s="79" t="s">
        <v>20</v>
      </c>
      <c r="D24" s="79"/>
      <c r="E24" s="79"/>
      <c r="F24" s="79" t="s">
        <v>21</v>
      </c>
      <c r="G24" s="79"/>
      <c r="H24" s="79"/>
      <c r="I24" s="79" t="s">
        <v>22</v>
      </c>
      <c r="J24" s="79"/>
    </row>
    <row r="25" spans="1:12" s="61" customFormat="1" ht="15.75" x14ac:dyDescent="0.25">
      <c r="A25" s="80">
        <v>100000</v>
      </c>
      <c r="B25" s="80"/>
      <c r="C25" s="80">
        <v>100000</v>
      </c>
      <c r="D25" s="80"/>
      <c r="E25" s="80"/>
      <c r="F25" s="80">
        <v>99172.5</v>
      </c>
      <c r="G25" s="80"/>
      <c r="H25" s="80"/>
      <c r="I25" s="81">
        <f>F25/C25</f>
        <v>0.99172499999999997</v>
      </c>
      <c r="J25" s="81"/>
      <c r="K25" s="60"/>
    </row>
    <row r="26" spans="1:12" ht="15.75" x14ac:dyDescent="0.25">
      <c r="A26" s="69" t="s">
        <v>23</v>
      </c>
      <c r="B26" s="69"/>
      <c r="C26" s="69"/>
      <c r="D26" s="69"/>
      <c r="E26" s="69"/>
      <c r="F26" s="69"/>
      <c r="G26" s="69"/>
      <c r="H26" s="69"/>
      <c r="I26" s="69"/>
      <c r="J26" s="69"/>
      <c r="K26" s="58"/>
    </row>
    <row r="27" spans="1:12" ht="15" customHeight="1" x14ac:dyDescent="0.25">
      <c r="A27" s="112"/>
      <c r="B27" s="113"/>
      <c r="C27" s="82" t="s">
        <v>37</v>
      </c>
      <c r="D27" s="111"/>
      <c r="E27" s="82" t="s">
        <v>60</v>
      </c>
      <c r="F27" s="111"/>
      <c r="G27" s="82" t="s">
        <v>61</v>
      </c>
      <c r="H27" s="82"/>
      <c r="I27" s="82" t="s">
        <v>24</v>
      </c>
      <c r="J27" s="111"/>
    </row>
    <row r="28" spans="1:12" ht="31.5" x14ac:dyDescent="0.25">
      <c r="A28" s="20" t="s">
        <v>25</v>
      </c>
      <c r="B28" s="20" t="s">
        <v>26</v>
      </c>
      <c r="C28" s="20" t="s">
        <v>79</v>
      </c>
      <c r="D28" s="20" t="s">
        <v>80</v>
      </c>
      <c r="E28" s="20" t="s">
        <v>81</v>
      </c>
      <c r="F28" s="20" t="s">
        <v>82</v>
      </c>
      <c r="G28" s="20" t="s">
        <v>83</v>
      </c>
      <c r="H28" s="20" t="s">
        <v>84</v>
      </c>
      <c r="I28" s="20" t="s">
        <v>85</v>
      </c>
      <c r="J28" s="20" t="s">
        <v>86</v>
      </c>
    </row>
    <row r="29" spans="1:12" ht="66.75" customHeight="1" x14ac:dyDescent="0.25">
      <c r="A29" s="40" t="s">
        <v>88</v>
      </c>
      <c r="B29" s="54" t="s">
        <v>48</v>
      </c>
      <c r="C29" s="46">
        <v>130000</v>
      </c>
      <c r="D29" s="47">
        <v>100000</v>
      </c>
      <c r="E29" s="47">
        <f>+'[3]7927'!$E$28+'[2]7927'!$E$28</f>
        <v>70000</v>
      </c>
      <c r="F29" s="47">
        <v>53846</v>
      </c>
      <c r="G29" s="48">
        <f>+'[2]7927'!$G$28+'[3]7927'!$G$28</f>
        <v>86169</v>
      </c>
      <c r="H29" s="47">
        <v>99172.5</v>
      </c>
      <c r="I29" s="49">
        <f>+Tabla1345910111213[[#This Row],[Física (E)]]/Tabla1345910111213[[#This Row],[Física (C)]]</f>
        <v>1.2309857142857143</v>
      </c>
      <c r="J29" s="17">
        <f>+Tabla1345910111213[[#This Row],[Financiera  (F)]]/Tabla1345910111213[[#This Row],[Financiera (D)]]</f>
        <v>1.8417802622293207</v>
      </c>
      <c r="L29" s="56"/>
    </row>
    <row r="30" spans="1:12" ht="15.75" x14ac:dyDescent="0.25">
      <c r="A30" s="68" t="s">
        <v>27</v>
      </c>
      <c r="B30" s="68"/>
      <c r="C30" s="68"/>
      <c r="D30" s="68"/>
      <c r="E30" s="68"/>
      <c r="F30" s="68"/>
      <c r="G30" s="68"/>
      <c r="H30" s="68"/>
      <c r="I30" s="68"/>
      <c r="J30" s="68"/>
    </row>
    <row r="31" spans="1:12" ht="15.75" x14ac:dyDescent="0.25">
      <c r="A31" s="69" t="s">
        <v>28</v>
      </c>
      <c r="B31" s="69"/>
      <c r="C31" s="69"/>
      <c r="D31" s="69"/>
      <c r="E31" s="69"/>
      <c r="F31" s="69"/>
      <c r="G31" s="69"/>
      <c r="H31" s="69"/>
      <c r="I31" s="69"/>
      <c r="J31" s="69"/>
      <c r="K31" s="58"/>
    </row>
    <row r="32" spans="1:12" ht="15.75" x14ac:dyDescent="0.25">
      <c r="A32" s="13" t="s">
        <v>29</v>
      </c>
      <c r="B32" s="76" t="s">
        <v>53</v>
      </c>
      <c r="C32" s="76"/>
      <c r="D32" s="76"/>
      <c r="E32" s="76"/>
      <c r="F32" s="76"/>
      <c r="G32" s="76"/>
      <c r="H32" s="76"/>
      <c r="I32" s="76"/>
      <c r="J32" s="76"/>
    </row>
    <row r="33" spans="1:11" ht="29.25" customHeight="1" x14ac:dyDescent="0.25">
      <c r="A33" s="13" t="s">
        <v>30</v>
      </c>
      <c r="B33" s="76" t="s">
        <v>49</v>
      </c>
      <c r="C33" s="76"/>
      <c r="D33" s="76"/>
      <c r="E33" s="76"/>
      <c r="F33" s="76"/>
      <c r="G33" s="76"/>
      <c r="H33" s="76"/>
      <c r="I33" s="76"/>
      <c r="J33" s="76"/>
    </row>
    <row r="34" spans="1:11" ht="36.75" customHeight="1" x14ac:dyDescent="0.25">
      <c r="A34" s="13" t="s">
        <v>31</v>
      </c>
      <c r="B34" s="76" t="s">
        <v>100</v>
      </c>
      <c r="C34" s="76"/>
      <c r="D34" s="76"/>
      <c r="E34" s="76"/>
      <c r="F34" s="76"/>
      <c r="G34" s="76"/>
      <c r="H34" s="76"/>
      <c r="I34" s="76"/>
      <c r="J34" s="76"/>
    </row>
    <row r="35" spans="1:11" ht="61.5" customHeight="1" x14ac:dyDescent="0.25">
      <c r="A35" s="36" t="s">
        <v>32</v>
      </c>
      <c r="B35" s="85" t="s">
        <v>89</v>
      </c>
      <c r="C35" s="85"/>
      <c r="D35" s="85"/>
      <c r="E35" s="85"/>
      <c r="F35" s="85"/>
      <c r="G35" s="85"/>
      <c r="H35" s="85"/>
      <c r="I35" s="85"/>
      <c r="J35" s="85"/>
    </row>
    <row r="36" spans="1:11" ht="15.75" x14ac:dyDescent="0.25">
      <c r="A36" s="68" t="s">
        <v>72</v>
      </c>
      <c r="B36" s="68"/>
      <c r="C36" s="68"/>
      <c r="D36" s="68"/>
      <c r="E36" s="68"/>
      <c r="F36" s="68"/>
      <c r="G36" s="68"/>
      <c r="H36" s="68"/>
      <c r="I36" s="68"/>
      <c r="J36" s="68"/>
    </row>
    <row r="37" spans="1:11" ht="15.75" x14ac:dyDescent="0.25">
      <c r="A37" s="84" t="s">
        <v>33</v>
      </c>
      <c r="B37" s="84"/>
      <c r="C37" s="84"/>
      <c r="D37" s="84"/>
      <c r="E37" s="84"/>
      <c r="F37" s="84"/>
      <c r="G37" s="84"/>
      <c r="H37" s="84"/>
      <c r="I37" s="84"/>
      <c r="J37" s="84"/>
      <c r="K37" s="58"/>
    </row>
    <row r="38" spans="1:11" ht="34.5" customHeight="1" x14ac:dyDescent="0.25">
      <c r="A38" s="76"/>
      <c r="B38" s="76"/>
      <c r="C38" s="76"/>
      <c r="D38" s="76"/>
      <c r="E38" s="76"/>
      <c r="F38" s="76"/>
      <c r="G38" s="76"/>
      <c r="H38" s="76"/>
      <c r="I38" s="76"/>
      <c r="J38" s="76"/>
    </row>
  </sheetData>
  <mergeCells count="49">
    <mergeCell ref="A37:J37"/>
    <mergeCell ref="A38:J38"/>
    <mergeCell ref="A31:J31"/>
    <mergeCell ref="B32:J32"/>
    <mergeCell ref="B33:J33"/>
    <mergeCell ref="B34:J34"/>
    <mergeCell ref="B35:J35"/>
    <mergeCell ref="A36:J36"/>
    <mergeCell ref="A30:J30"/>
    <mergeCell ref="A23:J23"/>
    <mergeCell ref="A24:B24"/>
    <mergeCell ref="C24:E24"/>
    <mergeCell ref="F24:H24"/>
    <mergeCell ref="I24:J24"/>
    <mergeCell ref="A25:B25"/>
    <mergeCell ref="C25:E25"/>
    <mergeCell ref="F25:H25"/>
    <mergeCell ref="I25:J25"/>
    <mergeCell ref="A26:J26"/>
    <mergeCell ref="C27:D27"/>
    <mergeCell ref="E27:F27"/>
    <mergeCell ref="G27:H27"/>
    <mergeCell ref="I27:J27"/>
    <mergeCell ref="A27:B27"/>
    <mergeCell ref="A22:J22"/>
    <mergeCell ref="B11:J11"/>
    <mergeCell ref="B12:J12"/>
    <mergeCell ref="A13:J13"/>
    <mergeCell ref="C14:J14"/>
    <mergeCell ref="C15:J15"/>
    <mergeCell ref="C16:J16"/>
    <mergeCell ref="A17:J17"/>
    <mergeCell ref="B18:J18"/>
    <mergeCell ref="B19:J19"/>
    <mergeCell ref="B20:J20"/>
    <mergeCell ref="B21:J21"/>
    <mergeCell ref="B10:J10"/>
    <mergeCell ref="B1:J1"/>
    <mergeCell ref="B2:C2"/>
    <mergeCell ref="D2:H2"/>
    <mergeCell ref="B3:C3"/>
    <mergeCell ref="D3:H3"/>
    <mergeCell ref="A4:J4"/>
    <mergeCell ref="A5:J5"/>
    <mergeCell ref="A6:J6"/>
    <mergeCell ref="A7:J7"/>
    <mergeCell ref="B8:J8"/>
    <mergeCell ref="B9:J9"/>
    <mergeCell ref="A1:A3"/>
  </mergeCells>
  <dataValidations count="16">
    <dataValidation allowBlank="1" showInputMessage="1" showErrorMessage="1" prompt="Monto ejecutado en el trimestre" sqref="H28:H29"/>
    <dataValidation allowBlank="1" showInputMessage="1" showErrorMessage="1" prompt="Meta alcanzada en el trimestre" sqref="G28:G29"/>
    <dataValidation allowBlank="1" showInputMessage="1" showErrorMessage="1" prompt="Monto presupuestado para el producto" sqref="D28:D29 E29:F29 F28"/>
    <dataValidation allowBlank="1" showInputMessage="1" showErrorMessage="1" prompt="Meta anual del indicador" sqref="C28:C29 E28"/>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8"/>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7" right="0.7" top="0.75" bottom="0.75" header="0.3" footer="0.3"/>
  <pageSetup scale="52"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6:D28"/>
  <sheetViews>
    <sheetView topLeftCell="A19" workbookViewId="0">
      <selection activeCell="B28" sqref="B28:D28"/>
    </sheetView>
  </sheetViews>
  <sheetFormatPr baseColWidth="10" defaultColWidth="11.42578125" defaultRowHeight="15" x14ac:dyDescent="0.25"/>
  <sheetData>
    <row r="26" spans="2:4" x14ac:dyDescent="0.25">
      <c r="B26" s="114"/>
      <c r="C26" s="114"/>
      <c r="D26" s="114"/>
    </row>
    <row r="27" spans="2:4" x14ac:dyDescent="0.25">
      <c r="B27" s="115" t="s">
        <v>57</v>
      </c>
      <c r="C27" s="115"/>
      <c r="D27" s="115"/>
    </row>
    <row r="28" spans="2:4" ht="37.5" customHeight="1" x14ac:dyDescent="0.25">
      <c r="B28" s="116" t="s">
        <v>55</v>
      </c>
      <c r="C28" s="116"/>
      <c r="D28" s="116"/>
    </row>
  </sheetData>
  <mergeCells count="3">
    <mergeCell ref="B26:D26"/>
    <mergeCell ref="B27:D27"/>
    <mergeCell ref="B28:D2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5879</vt:lpstr>
      <vt:lpstr>6916</vt:lpstr>
      <vt:lpstr>6918</vt:lpstr>
      <vt:lpstr>6919</vt:lpstr>
      <vt:lpstr>7927</vt:lpstr>
      <vt:lpstr>Hoja1</vt:lpstr>
      <vt:lpstr>'6919'!Área_de_impresión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Cecilia Guzman</cp:lastModifiedBy>
  <cp:lastPrinted>2024-07-16T18:33:33Z</cp:lastPrinted>
  <dcterms:created xsi:type="dcterms:W3CDTF">2021-03-22T15:50:10Z</dcterms:created>
  <dcterms:modified xsi:type="dcterms:W3CDTF">2025-03-13T14:08:04Z</dcterms:modified>
</cp:coreProperties>
</file>