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PRESUPUESTO APROBADO\Metas Fisicas Financieras\Metas Fisicas Financieras - Trimestral\metas fisicas - 2021\"/>
    </mc:Choice>
  </mc:AlternateContent>
  <bookViews>
    <workbookView xWindow="0" yWindow="0" windowWidth="28800" windowHeight="12210"/>
  </bookViews>
  <sheets>
    <sheet name="Licencia de conducir" sheetId="3" r:id="rId1"/>
    <sheet name=" Inspección técnica vehicular" sheetId="2" r:id="rId2"/>
    <sheet name="Permisos de Tran carga" sheetId="1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9" i="2"/>
  <c r="I29" i="3"/>
  <c r="I25" i="2" l="1"/>
  <c r="I25" i="3"/>
  <c r="J29" i="3" l="1"/>
  <c r="C16" i="3"/>
  <c r="B15" i="3"/>
  <c r="C15" i="3" s="1"/>
  <c r="C14" i="3"/>
  <c r="B14" i="3"/>
  <c r="J29" i="2"/>
  <c r="C16" i="2"/>
  <c r="B15" i="2"/>
  <c r="C15" i="2" s="1"/>
  <c r="B14" i="2"/>
  <c r="C14" i="2" s="1"/>
  <c r="J29" i="1" l="1"/>
  <c r="C16" i="1"/>
  <c r="B15" i="1"/>
  <c r="C15" i="1" s="1"/>
  <c r="B14" i="1"/>
  <c r="C14" i="1" s="1"/>
</calcChain>
</file>

<file path=xl/sharedStrings.xml><?xml version="1.0" encoding="utf-8"?>
<sst xmlns="http://schemas.openxmlformats.org/spreadsheetml/2006/main" count="204" uniqueCount="82">
  <si>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</si>
  <si>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</si>
  <si>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</si>
  <si>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</si>
  <si>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</si>
  <si>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</si>
  <si>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</si>
  <si>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</si>
  <si>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</si>
  <si>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</si>
  <si>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</si>
  <si>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</si>
  <si>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</si>
  <si>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</si>
  <si>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</si>
  <si>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</si>
  <si>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</si>
  <si>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</si>
  <si>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</si>
  <si>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</si>
  <si>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</si>
  <si>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</si>
  <si>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</si>
  <si>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</si>
  <si>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</si>
  <si>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</si>
  <si>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</si>
  <si>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</si>
  <si>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</si>
  <si>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</si>
  <si>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</si>
  <si>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</si>
  <si>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</si>
  <si>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</si>
  <si>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</si>
  <si>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</si>
  <si>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</si>
  <si>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</si>
  <si>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</si>
  <si>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</si>
  <si>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[De haber un desvío de lo ejecutado sobre lo programado mayor a un 5%, explicar las causas que dieron origen.]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</si>
  <si>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</si>
  <si>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</si>
  <si>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</si>
  <si>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</si>
  <si>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</si>
  <si>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</si>
  <si>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</si>
  <si>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</si>
  <si>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</si>
  <si>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</si>
  <si>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</si>
  <si>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</si>
  <si>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Ser un referente internacional en la gestión de un modelo de movilidad terrestre sostenible, eficiente, accesible y seguro contribuyendo a mejorar la calidad de vida de los ciudadanos.</t>
  </si>
  <si>
    <t>Instituto Nacional de Transito y Transporte Terrestre</t>
  </si>
  <si>
    <t>Ciudadanos reciben licencia de conducir</t>
  </si>
  <si>
    <t>Conductores reciben inspección técnica vehicular</t>
  </si>
  <si>
    <t>Es la entrega del documento que autoriza a ciudadanos dominicanos y a  extranjeros  a conducir 
en la República Dominicana</t>
  </si>
  <si>
    <t>I -Información Institucional</t>
  </si>
  <si>
    <t>Se Presupuestó la emisión de 500,000 licencias de conducir con una programación promedio trimestral de 125,000 licencias emitidas; en el trimestre julio-septiembre la ejecución trimestral alcanzó un monto 156,776, lo que arroja una variación de un 25.42% de aumento con respecto a lo programado.</t>
  </si>
  <si>
    <t>Tiene por objeto comprobar si los vehículos cumplen las condiciones técnicas exigidas para su circulación 
por las vías públicas.</t>
  </si>
  <si>
    <t xml:space="preserve">Ciudadanos </t>
  </si>
  <si>
    <t>Reducción de las muertes y morbilidad asociadas a los siniestros viales</t>
  </si>
  <si>
    <t>5182-Instituto Nacional de Transito y Transporte Terrestre</t>
  </si>
  <si>
    <t xml:space="preserve">Empresas Transportistas reciben Licencias de operaciones de transporte de carga y de pasajeros </t>
  </si>
  <si>
    <t>Son las autorizaciones otorgadas a los prestadores de servicios de transporte de carga y de pasajeros para sus operaciones.</t>
  </si>
  <si>
    <t>Prestadores de servicio reciben permisos de operación de transporte de carga y de pasajeros.</t>
  </si>
  <si>
    <t>Transporte y Transito Terrestre</t>
  </si>
  <si>
    <t>12-Seguridad vial integral</t>
  </si>
  <si>
    <t>Conductores reciben marbete de inspección técnica vehicular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</si>
  <si>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</si>
  <si>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</t>
  </si>
  <si>
    <t>Para la programación física anual de las inspecciones técnicas vehiculares en el presupuesto  del Instituto Nacional de Transito y Transporte Terrestre (INTRANT), se programaron un total de 8,000 inspecciones técnicas, las cuales se proyectaron para el trimestre julio-septiembre 3,500 inspecciones, en la ejecución de presupuestaria trimestral de este producto logró alcanzar la cantidad de 3, 046 inspecciones, lo que arroja una desviación de -12.97 %  con respecto a lo programado.</t>
  </si>
  <si>
    <t>N/A</t>
  </si>
  <si>
    <t xml:space="preserve">Permisos de Operaciones Emitidos </t>
  </si>
  <si>
    <t>Cantidad de servicios de licencias emitidos.</t>
  </si>
  <si>
    <t xml:space="preserve">Inspecciones técnicas realizadas </t>
  </si>
  <si>
    <t>En el presupuesto de ingresos y gastos se programó la producción de 26,000 licencias de operaciones de transporte de carga y de pasajero; para el trimestre julio-septiembre se programó 0 , y se ejecutó en ese trimestre 48.</t>
  </si>
  <si>
    <t xml:space="preserve">Los permisos especiales de transporte de carga son actividades que esencialmente se entregan para la circulación de vehículos en fechas especiales, Semana Santa y Navidad, por esta razón no se programaron en este trimestre.                                                                         </t>
  </si>
  <si>
    <t>Mediante el Programa Seguridad Vial Integral se gestionan las actividades relacionadas con la seguridad vial que el INTRANT realiza por mandato de la LEY 63-17  dentro de las cuales se encuentran las siguientes: Capacitación a ciudadanos relacionadas con las normas y reglamentos  con  miras a modificar la conducta de los ciudadanos ante estas,  emisión de permisos de conducir y la realización inspección técnica vehicular.</t>
  </si>
  <si>
    <r>
      <t xml:space="preserve">Mediante el Programa Seguridad Vial Integral se gestionan las actividades relacionadas con la seguridad vial que el INTRANT realiza por mandato de la LEY 63-17  dentro de las cuales se encuentran las siguientes: Capacitación a ciudadanos relacionadas con las normas y reglamentos  con </t>
    </r>
    <r>
      <rPr>
        <i/>
        <sz val="11"/>
        <color rgb="FFFF0000"/>
        <rFont val="Calibri"/>
        <family val="2"/>
        <scheme val="minor"/>
      </rPr>
      <t xml:space="preserve">miras a modificar la conducta de los ciudadanos ante estas, </t>
    </r>
    <r>
      <rPr>
        <i/>
        <sz val="11"/>
        <color theme="1"/>
        <rFont val="Calibri"/>
        <family val="2"/>
        <scheme val="minor"/>
      </rPr>
      <t xml:space="preserve"> emisión de permisos de conducir y la realización inspección técnica vehicular.</t>
    </r>
  </si>
  <si>
    <t>Dentro de las actividades que se ejecutan en este programa podemos destacar las siguientes: Regularización el transito y el transporte terrestre; la gestión de las licencias de operaciones de transporte de carga y la gestión de las licencias de operaciones  de transporte de pasajeros.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</si>
</sst>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0" xfId="0" applyNumberFormat="1" applyFont="1" applyProtection="1">
      <protection locked="0"/>
    </xf>
    <xf numFmtId="0" fontId="17" fillId="9" borderId="28" xfId="0" applyFont="1" applyFill="1" applyBorder="1" applyAlignment="1" applyProtection="1">
      <alignment vertical="top" wrapText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3" fontId="22" fillId="0" borderId="0" xfId="0" applyNumberFormat="1" applyFont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7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7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7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7" fontId="11" fillId="0" borderId="25" xfId="1" applyNumberFormat="1" applyFont="1" applyFill="1" applyBorder="1" applyAlignment="1" applyProtection="1">
      <alignment horizontal="center" vertical="top" wrapText="1" readingOrder="1"/>
      <protection locked="0"/>
    </xf>
    <xf numFmtId="37" fontId="11" fillId="0" borderId="38" xfId="1" applyNumberFormat="1" applyFont="1" applyFill="1" applyBorder="1" applyAlignment="1" applyProtection="1">
      <alignment horizontal="center" vertical="top" wrapText="1" readingOrder="1"/>
      <protection locked="0"/>
    </xf>
    <xf numFmtId="37" fontId="11" fillId="0" borderId="24" xfId="1" applyNumberFormat="1" applyFont="1" applyFill="1" applyBorder="1" applyAlignment="1" applyProtection="1">
      <alignment horizontal="center" vertical="top" wrapText="1" readingOrder="1"/>
      <protection locked="0"/>
    </xf>
    <xf numFmtId="0" fontId="22" fillId="0" borderId="22" xfId="0" applyFont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Planificacion%20y%20Desarollo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a134" displayName="Tabla134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/>
    <tableColumn id="9" name="Física_x000a_(C)" dataDxfId="35"/>
    <tableColumn id="10" name="Financiera_x000a_(D)" dataDxfId="34"/>
    <tableColumn id="5" name="Física _x000a_(E)" dataDxfId="33"/>
    <tableColumn id="6" name="Financiera _x000a_ (F)" dataDxfId="32"/>
    <tableColumn id="7" name="Física _x000a_(%)_x000a_ G=E/C" dataDxfId="31" dataCellStyle="Porcentaje">
      <calculatedColumnFormula>+Tabla134[[#This Row],[Física 
(E)]]/Tabla134[[#This Row],[Física
(C)]]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/>
    <tableColumn id="9" name="Física_x000a_(C)" dataDxfId="20"/>
    <tableColumn id="10" name="Financiera_x000a_(D)" dataDxfId="19"/>
    <tableColumn id="5" name="Física _x000a_(E)" dataDxfId="18"/>
    <tableColumn id="6" name="Financiera _x000a_ (F)" dataDxfId="17"/>
    <tableColumn id="7" name="Física _x000a_(%)_x000a_ G=E/C" dataDxfId="16" dataCellStyle="Porcentaje">
      <calculatedColumnFormula>+Tabla13[[#This Row],[Física 
(E)]]/Tabla13[[#This Row],[Física
(C)]]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B19" sqref="B19:J19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42" t="s">
        <v>52</v>
      </c>
      <c r="C1" s="43"/>
      <c r="D1" s="43"/>
      <c r="E1" s="43"/>
      <c r="F1" s="43"/>
      <c r="G1" s="43"/>
      <c r="H1" s="43"/>
      <c r="I1" s="43"/>
      <c r="J1" s="44"/>
      <c r="K1" s="1"/>
    </row>
    <row r="2" spans="1:11" ht="21.75" thickBot="1" x14ac:dyDescent="0.3">
      <c r="A2" s="27"/>
      <c r="B2" s="45" t="s">
        <v>0</v>
      </c>
      <c r="C2" s="46"/>
      <c r="D2" s="45" t="s">
        <v>1</v>
      </c>
      <c r="E2" s="47"/>
      <c r="F2" s="47"/>
      <c r="G2" s="46"/>
      <c r="H2" s="48"/>
      <c r="I2" s="2" t="s">
        <v>2</v>
      </c>
      <c r="J2" s="3" t="s">
        <v>3</v>
      </c>
      <c r="K2" s="1"/>
    </row>
    <row r="3" spans="1:11" ht="21.75" thickBot="1" x14ac:dyDescent="0.3">
      <c r="A3" s="28"/>
      <c r="B3" s="49" t="s">
        <v>4</v>
      </c>
      <c r="C3" s="50"/>
      <c r="D3" s="49"/>
      <c r="E3" s="50"/>
      <c r="F3" s="50"/>
      <c r="G3" s="50"/>
      <c r="H3" s="51"/>
      <c r="I3" s="32"/>
      <c r="J3" s="33"/>
      <c r="K3" s="1"/>
    </row>
    <row r="4" spans="1:11" x14ac:dyDescent="0.25">
      <c r="A4" s="52"/>
      <c r="B4" s="53"/>
      <c r="C4" s="53"/>
      <c r="D4" s="54"/>
      <c r="E4" s="54"/>
      <c r="F4" s="54"/>
      <c r="G4" s="54"/>
      <c r="H4" s="54"/>
      <c r="I4" s="53"/>
      <c r="J4" s="55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9" t="s">
        <v>58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62" t="s">
        <v>5</v>
      </c>
      <c r="B7" s="63"/>
      <c r="C7" s="63"/>
      <c r="D7" s="63"/>
      <c r="E7" s="63"/>
      <c r="F7" s="63"/>
      <c r="G7" s="63"/>
      <c r="H7" s="63"/>
      <c r="I7" s="63"/>
      <c r="J7" s="64"/>
      <c r="K7" s="1"/>
    </row>
    <row r="8" spans="1:11" x14ac:dyDescent="0.25">
      <c r="A8" s="4" t="s">
        <v>6</v>
      </c>
      <c r="B8" s="39" t="s">
        <v>63</v>
      </c>
      <c r="C8" s="40"/>
      <c r="D8" s="40"/>
      <c r="E8" s="40"/>
      <c r="F8" s="40"/>
      <c r="G8" s="40"/>
      <c r="H8" s="40"/>
      <c r="I8" s="40"/>
      <c r="J8" s="41"/>
      <c r="K8" s="1"/>
    </row>
    <row r="9" spans="1:11" ht="15" customHeight="1" x14ac:dyDescent="0.25">
      <c r="A9" s="29" t="s">
        <v>35</v>
      </c>
      <c r="B9" s="39" t="s">
        <v>54</v>
      </c>
      <c r="C9" s="40"/>
      <c r="D9" s="40"/>
      <c r="E9" s="40"/>
      <c r="F9" s="40"/>
      <c r="G9" s="40"/>
      <c r="H9" s="40"/>
      <c r="I9" s="40"/>
      <c r="J9" s="41"/>
      <c r="K9" s="1"/>
    </row>
    <row r="10" spans="1:11" x14ac:dyDescent="0.25">
      <c r="A10" s="29" t="s">
        <v>36</v>
      </c>
      <c r="B10" s="39" t="s">
        <v>54</v>
      </c>
      <c r="C10" s="40"/>
      <c r="D10" s="40"/>
      <c r="E10" s="40"/>
      <c r="F10" s="40"/>
      <c r="G10" s="40"/>
      <c r="H10" s="40"/>
      <c r="I10" s="40"/>
      <c r="J10" s="41"/>
      <c r="K10" s="1"/>
    </row>
    <row r="11" spans="1:11" ht="40.5" customHeight="1" x14ac:dyDescent="0.25">
      <c r="A11" s="4" t="s">
        <v>7</v>
      </c>
      <c r="B11" s="65" t="s">
        <v>71</v>
      </c>
      <c r="C11" s="65"/>
      <c r="D11" s="65"/>
      <c r="E11" s="65"/>
      <c r="F11" s="65"/>
      <c r="G11" s="65"/>
      <c r="H11" s="65"/>
      <c r="I11" s="65"/>
      <c r="J11" s="66"/>
    </row>
    <row r="12" spans="1:11" ht="35.25" customHeight="1" x14ac:dyDescent="0.25">
      <c r="A12" s="4" t="s">
        <v>8</v>
      </c>
      <c r="B12" s="65" t="s">
        <v>53</v>
      </c>
      <c r="C12" s="65"/>
      <c r="D12" s="65"/>
      <c r="E12" s="65"/>
      <c r="F12" s="65"/>
      <c r="G12" s="65"/>
      <c r="H12" s="65"/>
      <c r="I12" s="65"/>
      <c r="J12" s="66"/>
    </row>
    <row r="13" spans="1:11" ht="15.75" x14ac:dyDescent="0.25">
      <c r="A13" s="59" t="s">
        <v>9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4" t="s">
        <v>10</v>
      </c>
      <c r="B14" s="30">
        <f>_xlfn.NUMBERVALUE(LEFT($B$16,1))</f>
        <v>0</v>
      </c>
      <c r="C14" s="67" t="str">
        <f>IFERROR(VLOOKUP(B14,'[1]Validacion datos'!A2:B5,2,FALSE),"")</f>
        <v/>
      </c>
      <c r="D14" s="67"/>
      <c r="E14" s="67"/>
      <c r="F14" s="67"/>
      <c r="G14" s="67"/>
      <c r="H14" s="67"/>
      <c r="I14" s="67"/>
      <c r="J14" s="67"/>
    </row>
    <row r="15" spans="1:11" ht="26.25" customHeight="1" x14ac:dyDescent="0.25">
      <c r="A15" s="4" t="s">
        <v>11</v>
      </c>
      <c r="B15" s="7">
        <f>_xlfn.NUMBERVALUE(LEFT(B16,3))</f>
        <v>0</v>
      </c>
      <c r="C15" s="67" t="str">
        <f>IFERROR(VLOOKUP(B15,'[1]Validacion datos'!A8:B26,2,FALSE),"")</f>
        <v/>
      </c>
      <c r="D15" s="67"/>
      <c r="E15" s="67"/>
      <c r="F15" s="67"/>
      <c r="G15" s="67"/>
      <c r="H15" s="67"/>
      <c r="I15" s="67"/>
      <c r="J15" s="67"/>
    </row>
    <row r="16" spans="1:11" x14ac:dyDescent="0.25">
      <c r="A16" s="4" t="s">
        <v>12</v>
      </c>
      <c r="B16" s="8"/>
      <c r="C16" s="68" t="str">
        <f>IFERROR(VLOOKUP(B16,'[1]Validacion datos'!D8:E64,2,FALSE),"")</f>
        <v/>
      </c>
      <c r="D16" s="68"/>
      <c r="E16" s="68"/>
      <c r="F16" s="68"/>
      <c r="G16" s="68"/>
      <c r="H16" s="68"/>
      <c r="I16" s="68"/>
      <c r="J16" s="68"/>
    </row>
    <row r="17" spans="1:11" ht="15.75" x14ac:dyDescent="0.2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4" t="s">
        <v>14</v>
      </c>
      <c r="B18" s="69" t="s">
        <v>68</v>
      </c>
      <c r="C18" s="69"/>
      <c r="D18" s="69"/>
      <c r="E18" s="69"/>
      <c r="F18" s="69"/>
      <c r="G18" s="69"/>
      <c r="H18" s="69"/>
      <c r="I18" s="69"/>
      <c r="J18" s="70"/>
    </row>
    <row r="19" spans="1:11" ht="76.5" customHeight="1" x14ac:dyDescent="0.25">
      <c r="A19" s="9" t="s">
        <v>15</v>
      </c>
      <c r="B19" s="69" t="s">
        <v>79</v>
      </c>
      <c r="C19" s="69"/>
      <c r="D19" s="69"/>
      <c r="E19" s="69"/>
      <c r="F19" s="69"/>
      <c r="G19" s="69"/>
      <c r="H19" s="69"/>
      <c r="I19" s="69"/>
      <c r="J19" s="70"/>
    </row>
    <row r="20" spans="1:11" ht="34.5" customHeight="1" x14ac:dyDescent="0.25">
      <c r="A20" s="9" t="s">
        <v>16</v>
      </c>
      <c r="B20" s="69" t="s">
        <v>61</v>
      </c>
      <c r="C20" s="69"/>
      <c r="D20" s="69"/>
      <c r="E20" s="69"/>
      <c r="F20" s="69"/>
      <c r="G20" s="69"/>
      <c r="H20" s="69"/>
      <c r="I20" s="69"/>
      <c r="J20" s="70"/>
    </row>
    <row r="21" spans="1:11" ht="35.25" customHeight="1" x14ac:dyDescent="0.25">
      <c r="A21" s="9" t="s">
        <v>37</v>
      </c>
      <c r="B21" s="71" t="s">
        <v>62</v>
      </c>
      <c r="C21" s="69"/>
      <c r="D21" s="69"/>
      <c r="E21" s="69"/>
      <c r="F21" s="69"/>
      <c r="G21" s="69"/>
      <c r="H21" s="69"/>
      <c r="I21" s="69"/>
      <c r="J21" s="70"/>
      <c r="K21" s="1"/>
    </row>
    <row r="22" spans="1:11" ht="15.75" x14ac:dyDescent="0.25">
      <c r="A22" s="59" t="s">
        <v>17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62" t="s">
        <v>18</v>
      </c>
      <c r="B23" s="63"/>
      <c r="C23" s="63"/>
      <c r="D23" s="63"/>
      <c r="E23" s="63"/>
      <c r="F23" s="63"/>
      <c r="G23" s="63"/>
      <c r="H23" s="63"/>
      <c r="I23" s="63"/>
      <c r="J23" s="64"/>
      <c r="K23" s="1"/>
    </row>
    <row r="24" spans="1:11" ht="15" customHeight="1" x14ac:dyDescent="0.25">
      <c r="A24" s="72" t="s">
        <v>19</v>
      </c>
      <c r="B24" s="73"/>
      <c r="C24" s="74" t="s">
        <v>20</v>
      </c>
      <c r="D24" s="75"/>
      <c r="E24" s="75"/>
      <c r="F24" s="75" t="s">
        <v>21</v>
      </c>
      <c r="G24" s="75"/>
      <c r="H24" s="73"/>
      <c r="I24" s="74" t="s">
        <v>22</v>
      </c>
      <c r="J24" s="76"/>
    </row>
    <row r="25" spans="1:11" x14ac:dyDescent="0.25">
      <c r="A25" s="77">
        <v>874900000</v>
      </c>
      <c r="B25" s="78"/>
      <c r="C25" s="79">
        <v>854900000</v>
      </c>
      <c r="D25" s="80"/>
      <c r="E25" s="81"/>
      <c r="F25" s="79">
        <v>29141029.460000001</v>
      </c>
      <c r="G25" s="80"/>
      <c r="H25" s="81"/>
      <c r="I25" s="82">
        <f>F25/C25</f>
        <v>3.4087062182711431E-2</v>
      </c>
      <c r="J25" s="83"/>
    </row>
    <row r="26" spans="1:11" ht="15.75" x14ac:dyDescent="0.25">
      <c r="A26" s="62" t="s">
        <v>23</v>
      </c>
      <c r="B26" s="63"/>
      <c r="C26" s="63"/>
      <c r="D26" s="63"/>
      <c r="E26" s="63"/>
      <c r="F26" s="63"/>
      <c r="G26" s="63"/>
      <c r="H26" s="63"/>
      <c r="I26" s="63"/>
      <c r="J26" s="64"/>
      <c r="K26" s="1"/>
    </row>
    <row r="27" spans="1:11" x14ac:dyDescent="0.25">
      <c r="A27" s="5"/>
      <c r="B27"/>
      <c r="C27" s="84" t="s">
        <v>51</v>
      </c>
      <c r="D27" s="85"/>
      <c r="E27" s="84" t="s">
        <v>49</v>
      </c>
      <c r="F27" s="85"/>
      <c r="G27" s="84" t="s">
        <v>50</v>
      </c>
      <c r="H27" s="84"/>
      <c r="I27" s="84" t="s">
        <v>24</v>
      </c>
      <c r="J27" s="8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48" x14ac:dyDescent="0.25">
      <c r="A29" s="13" t="s">
        <v>55</v>
      </c>
      <c r="B29" s="14" t="s">
        <v>75</v>
      </c>
      <c r="C29" s="35">
        <v>500000</v>
      </c>
      <c r="D29" s="16">
        <v>34363733</v>
      </c>
      <c r="E29" s="16">
        <v>125000</v>
      </c>
      <c r="F29" s="16">
        <v>12725000</v>
      </c>
      <c r="G29" s="17">
        <v>156776</v>
      </c>
      <c r="H29" s="36">
        <v>13949151.029999999</v>
      </c>
      <c r="I29" s="18">
        <f>+Tabla134[[#This Row],[Física 
(E)]]/Tabla134[[#This Row],[Física
(C)]]</f>
        <v>1.254208</v>
      </c>
      <c r="J29" s="19">
        <f>IF(H29&gt;0,H29/D29,0)</f>
        <v>0.4059265339420487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/>
      <c r="J30" s="19"/>
    </row>
    <row r="31" spans="1:11" ht="15.75" x14ac:dyDescent="0.25">
      <c r="A31" s="59" t="s">
        <v>27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1" ht="15.75" x14ac:dyDescent="0.25">
      <c r="A32" s="62" t="s">
        <v>28</v>
      </c>
      <c r="B32" s="63"/>
      <c r="C32" s="63"/>
      <c r="D32" s="63"/>
      <c r="E32" s="63"/>
      <c r="F32" s="63"/>
      <c r="G32" s="63"/>
      <c r="H32" s="63"/>
      <c r="I32" s="63"/>
      <c r="J32" s="64"/>
      <c r="K32" s="1"/>
    </row>
    <row r="33" spans="1:11" x14ac:dyDescent="0.25">
      <c r="A33" s="25" t="s">
        <v>29</v>
      </c>
      <c r="B33" s="69" t="s">
        <v>55</v>
      </c>
      <c r="C33" s="69"/>
      <c r="D33" s="69"/>
      <c r="E33" s="69"/>
      <c r="F33" s="69"/>
      <c r="G33" s="69"/>
      <c r="H33" s="69"/>
      <c r="I33" s="69"/>
      <c r="J33" s="70"/>
    </row>
    <row r="34" spans="1:11" ht="30" x14ac:dyDescent="0.25">
      <c r="A34" s="25" t="s">
        <v>30</v>
      </c>
      <c r="B34" s="69" t="s">
        <v>57</v>
      </c>
      <c r="C34" s="69"/>
      <c r="D34" s="69"/>
      <c r="E34" s="69"/>
      <c r="F34" s="69"/>
      <c r="G34" s="69"/>
      <c r="H34" s="69"/>
      <c r="I34" s="69"/>
      <c r="J34" s="70"/>
    </row>
    <row r="35" spans="1:11" ht="85.5" customHeight="1" x14ac:dyDescent="0.25">
      <c r="A35" s="25" t="s">
        <v>31</v>
      </c>
      <c r="B35" s="69" t="s">
        <v>59</v>
      </c>
      <c r="C35" s="69"/>
      <c r="D35" s="69"/>
      <c r="E35" s="69"/>
      <c r="F35" s="69"/>
      <c r="G35" s="69"/>
      <c r="H35" s="69"/>
      <c r="I35" s="69"/>
      <c r="J35" s="70"/>
    </row>
    <row r="36" spans="1:11" ht="30" x14ac:dyDescent="0.25">
      <c r="A36" s="25" t="s">
        <v>32</v>
      </c>
      <c r="B36" s="69" t="s">
        <v>40</v>
      </c>
      <c r="C36" s="69"/>
      <c r="D36" s="69"/>
      <c r="E36" s="69"/>
      <c r="F36" s="69"/>
      <c r="G36" s="69"/>
      <c r="H36" s="69"/>
      <c r="I36" s="69"/>
      <c r="J36" s="70"/>
    </row>
    <row r="37" spans="1:11" ht="15.75" x14ac:dyDescent="0.25">
      <c r="A37" s="59" t="s">
        <v>33</v>
      </c>
      <c r="B37" s="60"/>
      <c r="C37" s="60"/>
      <c r="D37" s="60"/>
      <c r="E37" s="60"/>
      <c r="F37" s="60"/>
      <c r="G37" s="60"/>
      <c r="H37" s="60"/>
      <c r="I37" s="60"/>
      <c r="J37" s="61"/>
    </row>
    <row r="38" spans="1:11" ht="15.75" x14ac:dyDescent="0.25">
      <c r="A38" s="87" t="s">
        <v>34</v>
      </c>
      <c r="B38" s="88"/>
      <c r="C38" s="88"/>
      <c r="D38" s="88"/>
      <c r="E38" s="88"/>
      <c r="F38" s="88"/>
      <c r="G38" s="88"/>
      <c r="H38" s="88"/>
      <c r="I38" s="88"/>
      <c r="J38" s="89"/>
      <c r="K38" s="1"/>
    </row>
    <row r="39" spans="1:11" ht="27.75" customHeight="1" x14ac:dyDescent="0.25">
      <c r="A39" s="90" t="s">
        <v>41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93" t="s">
        <v>42</v>
      </c>
      <c r="B41" s="93"/>
      <c r="C41" s="93"/>
      <c r="D41" s="93"/>
      <c r="E41" s="93"/>
      <c r="F41" s="93"/>
      <c r="G41" s="93"/>
      <c r="H41" s="93"/>
      <c r="I41" s="93"/>
      <c r="J41" s="93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25" right="0.25" top="0.75" bottom="0.75" header="0.3" footer="0.3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61" workbookViewId="0">
      <selection activeCell="B19" sqref="B19:J19"/>
    </sheetView>
  </sheetViews>
  <sheetFormatPr baseColWidth="10" defaultRowHeight="15" x14ac:dyDescent="0.25"/>
  <cols>
    <col min="1" max="1" width="23" style="6" customWidth="1"/>
    <col min="2" max="2" width="15.42578125" style="6" customWidth="1"/>
    <col min="3" max="10" width="12.7109375" style="6" customWidth="1"/>
    <col min="11" max="11" width="11.42578125" style="6"/>
  </cols>
  <sheetData>
    <row r="1" spans="1:11" ht="21.75" thickBot="1" x14ac:dyDescent="0.3">
      <c r="A1" s="26"/>
      <c r="B1" s="42" t="s">
        <v>52</v>
      </c>
      <c r="C1" s="43"/>
      <c r="D1" s="43"/>
      <c r="E1" s="43"/>
      <c r="F1" s="43"/>
      <c r="G1" s="43"/>
      <c r="H1" s="43"/>
      <c r="I1" s="43"/>
      <c r="J1" s="44"/>
      <c r="K1" s="1"/>
    </row>
    <row r="2" spans="1:11" ht="21.75" thickBot="1" x14ac:dyDescent="0.3">
      <c r="A2" s="27"/>
      <c r="B2" s="45" t="s">
        <v>0</v>
      </c>
      <c r="C2" s="46"/>
      <c r="D2" s="45" t="s">
        <v>1</v>
      </c>
      <c r="E2" s="47"/>
      <c r="F2" s="47"/>
      <c r="G2" s="46"/>
      <c r="H2" s="48"/>
      <c r="I2" s="2" t="s">
        <v>2</v>
      </c>
      <c r="J2" s="3" t="s">
        <v>3</v>
      </c>
      <c r="K2" s="1"/>
    </row>
    <row r="3" spans="1:11" ht="21.75" thickBot="1" x14ac:dyDescent="0.3">
      <c r="A3" s="28"/>
      <c r="B3" s="49" t="s">
        <v>4</v>
      </c>
      <c r="C3" s="50"/>
      <c r="D3" s="49"/>
      <c r="E3" s="50"/>
      <c r="F3" s="50"/>
      <c r="G3" s="50"/>
      <c r="H3" s="51"/>
      <c r="I3" s="32"/>
      <c r="J3" s="33"/>
      <c r="K3" s="1"/>
    </row>
    <row r="4" spans="1:11" x14ac:dyDescent="0.25">
      <c r="A4" s="52"/>
      <c r="B4" s="53"/>
      <c r="C4" s="53"/>
      <c r="D4" s="54"/>
      <c r="E4" s="54"/>
      <c r="F4" s="54"/>
      <c r="G4" s="54"/>
      <c r="H4" s="54"/>
      <c r="I4" s="53"/>
      <c r="J4" s="55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9" t="s">
        <v>58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62" t="s">
        <v>5</v>
      </c>
      <c r="B7" s="63"/>
      <c r="C7" s="63"/>
      <c r="D7" s="63"/>
      <c r="E7" s="63"/>
      <c r="F7" s="63"/>
      <c r="G7" s="63"/>
      <c r="H7" s="63"/>
      <c r="I7" s="63"/>
      <c r="J7" s="64"/>
      <c r="K7" s="1"/>
    </row>
    <row r="8" spans="1:11" x14ac:dyDescent="0.25">
      <c r="A8" s="4" t="s">
        <v>6</v>
      </c>
      <c r="B8" s="39" t="s">
        <v>63</v>
      </c>
      <c r="C8" s="40"/>
      <c r="D8" s="40"/>
      <c r="E8" s="40"/>
      <c r="F8" s="40"/>
      <c r="G8" s="40"/>
      <c r="H8" s="40"/>
      <c r="I8" s="40"/>
      <c r="J8" s="41"/>
      <c r="K8" s="1"/>
    </row>
    <row r="9" spans="1:11" ht="15" customHeight="1" x14ac:dyDescent="0.25">
      <c r="A9" s="29" t="s">
        <v>35</v>
      </c>
      <c r="B9" s="39" t="s">
        <v>54</v>
      </c>
      <c r="C9" s="40"/>
      <c r="D9" s="40"/>
      <c r="E9" s="40"/>
      <c r="F9" s="40"/>
      <c r="G9" s="40"/>
      <c r="H9" s="40"/>
      <c r="I9" s="40"/>
      <c r="J9" s="41"/>
      <c r="K9" s="1"/>
    </row>
    <row r="10" spans="1:11" x14ac:dyDescent="0.25">
      <c r="A10" s="29" t="s">
        <v>36</v>
      </c>
      <c r="B10" s="39" t="s">
        <v>54</v>
      </c>
      <c r="C10" s="40"/>
      <c r="D10" s="40"/>
      <c r="E10" s="40"/>
      <c r="F10" s="40"/>
      <c r="G10" s="40"/>
      <c r="H10" s="40"/>
      <c r="I10" s="40"/>
      <c r="J10" s="41"/>
      <c r="K10" s="1"/>
    </row>
    <row r="11" spans="1:11" ht="39.75" customHeight="1" x14ac:dyDescent="0.25">
      <c r="A11" s="4" t="s">
        <v>7</v>
      </c>
      <c r="B11" s="69" t="s">
        <v>71</v>
      </c>
      <c r="C11" s="69"/>
      <c r="D11" s="69"/>
      <c r="E11" s="69"/>
      <c r="F11" s="69"/>
      <c r="G11" s="69"/>
      <c r="H11" s="69"/>
      <c r="I11" s="69"/>
      <c r="J11" s="70"/>
    </row>
    <row r="12" spans="1:11" ht="39.75" customHeight="1" x14ac:dyDescent="0.25">
      <c r="A12" s="4" t="s">
        <v>8</v>
      </c>
      <c r="B12" s="69" t="s">
        <v>53</v>
      </c>
      <c r="C12" s="69"/>
      <c r="D12" s="69"/>
      <c r="E12" s="69"/>
      <c r="F12" s="69"/>
      <c r="G12" s="69"/>
      <c r="H12" s="69"/>
      <c r="I12" s="69"/>
      <c r="J12" s="70"/>
    </row>
    <row r="13" spans="1:11" ht="15.75" x14ac:dyDescent="0.25">
      <c r="A13" s="59" t="s">
        <v>9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4" t="s">
        <v>10</v>
      </c>
      <c r="B14" s="30">
        <f>_xlfn.NUMBERVALUE(LEFT($B$16,1))</f>
        <v>0</v>
      </c>
      <c r="C14" s="67" t="str">
        <f>IFERROR(VLOOKUP(B14,'[1]Validacion datos'!A2:B5,2,FALSE),"")</f>
        <v/>
      </c>
      <c r="D14" s="67"/>
      <c r="E14" s="67"/>
      <c r="F14" s="67"/>
      <c r="G14" s="67"/>
      <c r="H14" s="67"/>
      <c r="I14" s="67"/>
      <c r="J14" s="67"/>
    </row>
    <row r="15" spans="1:11" ht="26.25" customHeight="1" x14ac:dyDescent="0.25">
      <c r="A15" s="4" t="s">
        <v>11</v>
      </c>
      <c r="B15" s="7">
        <f>_xlfn.NUMBERVALUE(LEFT(B16,3))</f>
        <v>0</v>
      </c>
      <c r="C15" s="67" t="str">
        <f>IFERROR(VLOOKUP(B15,'[1]Validacion datos'!A8:B26,2,FALSE),"")</f>
        <v/>
      </c>
      <c r="D15" s="67"/>
      <c r="E15" s="67"/>
      <c r="F15" s="67"/>
      <c r="G15" s="67"/>
      <c r="H15" s="67"/>
      <c r="I15" s="67"/>
      <c r="J15" s="67"/>
    </row>
    <row r="16" spans="1:11" x14ac:dyDescent="0.25">
      <c r="A16" s="4" t="s">
        <v>12</v>
      </c>
      <c r="B16" s="8"/>
      <c r="C16" s="68" t="str">
        <f>IFERROR(VLOOKUP(B16,'[1]Validacion datos'!D8:E64,2,FALSE),"")</f>
        <v/>
      </c>
      <c r="D16" s="68"/>
      <c r="E16" s="68"/>
      <c r="F16" s="68"/>
      <c r="G16" s="68"/>
      <c r="H16" s="68"/>
      <c r="I16" s="68"/>
      <c r="J16" s="68"/>
    </row>
    <row r="17" spans="1:11" ht="15.75" x14ac:dyDescent="0.2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4" t="s">
        <v>14</v>
      </c>
      <c r="B18" s="69" t="s">
        <v>68</v>
      </c>
      <c r="C18" s="69"/>
      <c r="D18" s="69"/>
      <c r="E18" s="69"/>
      <c r="F18" s="69"/>
      <c r="G18" s="69"/>
      <c r="H18" s="69"/>
      <c r="I18" s="69"/>
      <c r="J18" s="70"/>
    </row>
    <row r="19" spans="1:11" ht="66.75" customHeight="1" x14ac:dyDescent="0.25">
      <c r="A19" s="9" t="s">
        <v>15</v>
      </c>
      <c r="B19" s="69" t="s">
        <v>80</v>
      </c>
      <c r="C19" s="69"/>
      <c r="D19" s="69"/>
      <c r="E19" s="69"/>
      <c r="F19" s="69"/>
      <c r="G19" s="69"/>
      <c r="H19" s="69"/>
      <c r="I19" s="69"/>
      <c r="J19" s="70"/>
    </row>
    <row r="20" spans="1:11" ht="34.5" customHeight="1" x14ac:dyDescent="0.25">
      <c r="A20" s="9" t="s">
        <v>16</v>
      </c>
      <c r="B20" s="69" t="s">
        <v>61</v>
      </c>
      <c r="C20" s="69"/>
      <c r="D20" s="69"/>
      <c r="E20" s="69"/>
      <c r="F20" s="69"/>
      <c r="G20" s="69"/>
      <c r="H20" s="69"/>
      <c r="I20" s="69"/>
      <c r="J20" s="70"/>
    </row>
    <row r="21" spans="1:11" ht="35.25" customHeight="1" x14ac:dyDescent="0.25">
      <c r="A21" s="9" t="s">
        <v>37</v>
      </c>
      <c r="B21" s="69" t="s">
        <v>62</v>
      </c>
      <c r="C21" s="69"/>
      <c r="D21" s="69"/>
      <c r="E21" s="69"/>
      <c r="F21" s="69"/>
      <c r="G21" s="69"/>
      <c r="H21" s="69"/>
      <c r="I21" s="69"/>
      <c r="J21" s="70"/>
      <c r="K21" s="1"/>
    </row>
    <row r="22" spans="1:11" ht="15.75" x14ac:dyDescent="0.25">
      <c r="A22" s="59" t="s">
        <v>17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62" t="s">
        <v>18</v>
      </c>
      <c r="B23" s="63"/>
      <c r="C23" s="63"/>
      <c r="D23" s="63"/>
      <c r="E23" s="63"/>
      <c r="F23" s="63"/>
      <c r="G23" s="63"/>
      <c r="H23" s="63"/>
      <c r="I23" s="63"/>
      <c r="J23" s="64"/>
      <c r="K23" s="1"/>
    </row>
    <row r="24" spans="1:11" ht="15" customHeight="1" x14ac:dyDescent="0.25">
      <c r="A24" s="72" t="s">
        <v>19</v>
      </c>
      <c r="B24" s="73"/>
      <c r="C24" s="74" t="s">
        <v>20</v>
      </c>
      <c r="D24" s="75"/>
      <c r="E24" s="75"/>
      <c r="F24" s="75" t="s">
        <v>21</v>
      </c>
      <c r="G24" s="75"/>
      <c r="H24" s="73"/>
      <c r="I24" s="74" t="s">
        <v>22</v>
      </c>
      <c r="J24" s="76"/>
    </row>
    <row r="25" spans="1:11" x14ac:dyDescent="0.25">
      <c r="A25" s="77">
        <v>300000</v>
      </c>
      <c r="B25" s="78"/>
      <c r="C25" s="94">
        <v>300000</v>
      </c>
      <c r="D25" s="95"/>
      <c r="E25" s="96"/>
      <c r="F25" s="97">
        <v>175400</v>
      </c>
      <c r="G25" s="98"/>
      <c r="H25" s="99"/>
      <c r="I25" s="82">
        <f>F25/C25</f>
        <v>0.58466666666666667</v>
      </c>
      <c r="J25" s="83"/>
    </row>
    <row r="26" spans="1:11" ht="15.75" x14ac:dyDescent="0.25">
      <c r="A26" s="62" t="s">
        <v>23</v>
      </c>
      <c r="B26" s="63"/>
      <c r="C26" s="63"/>
      <c r="D26" s="63"/>
      <c r="E26" s="63"/>
      <c r="F26" s="63"/>
      <c r="G26" s="63"/>
      <c r="H26" s="63"/>
      <c r="I26" s="63"/>
      <c r="J26" s="64"/>
      <c r="K26" s="1"/>
    </row>
    <row r="27" spans="1:11" x14ac:dyDescent="0.25">
      <c r="A27" s="5"/>
      <c r="B27"/>
      <c r="C27" s="84" t="s">
        <v>51</v>
      </c>
      <c r="D27" s="85"/>
      <c r="E27" s="84" t="s">
        <v>49</v>
      </c>
      <c r="F27" s="85"/>
      <c r="G27" s="84" t="s">
        <v>50</v>
      </c>
      <c r="H27" s="84"/>
      <c r="I27" s="84" t="s">
        <v>24</v>
      </c>
      <c r="J27" s="8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36" x14ac:dyDescent="0.25">
      <c r="A29" s="13" t="s">
        <v>56</v>
      </c>
      <c r="B29" s="38" t="s">
        <v>76</v>
      </c>
      <c r="C29" s="15">
        <v>8000</v>
      </c>
      <c r="D29" s="16">
        <v>300000</v>
      </c>
      <c r="E29" s="16">
        <v>3500</v>
      </c>
      <c r="F29" s="16">
        <v>50000</v>
      </c>
      <c r="G29" s="17">
        <v>3046</v>
      </c>
      <c r="H29" s="36">
        <v>22200</v>
      </c>
      <c r="I29" s="18">
        <f>+Tabla13[[#This Row],[Física 
(E)]]/Tabla13[[#This Row],[Física
(C)]]</f>
        <v>0.87028571428571433</v>
      </c>
      <c r="J29" s="19">
        <f>IF(H29&gt;0,H29/D29,0)</f>
        <v>7.3999999999999996E-2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/>
      <c r="J30" s="19"/>
    </row>
    <row r="31" spans="1:11" ht="15.75" x14ac:dyDescent="0.25">
      <c r="A31" s="59" t="s">
        <v>27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1" ht="15.75" x14ac:dyDescent="0.25">
      <c r="A32" s="62" t="s">
        <v>28</v>
      </c>
      <c r="B32" s="63"/>
      <c r="C32" s="63"/>
      <c r="D32" s="63"/>
      <c r="E32" s="63"/>
      <c r="F32" s="63"/>
      <c r="G32" s="63"/>
      <c r="H32" s="63"/>
      <c r="I32" s="63"/>
      <c r="J32" s="64"/>
      <c r="K32" s="1"/>
    </row>
    <row r="33" spans="1:11" x14ac:dyDescent="0.25">
      <c r="A33" s="25" t="s">
        <v>29</v>
      </c>
      <c r="B33" s="69" t="s">
        <v>69</v>
      </c>
      <c r="C33" s="69"/>
      <c r="D33" s="69"/>
      <c r="E33" s="69"/>
      <c r="F33" s="69"/>
      <c r="G33" s="69"/>
      <c r="H33" s="69"/>
      <c r="I33" s="69"/>
      <c r="J33" s="70"/>
    </row>
    <row r="34" spans="1:11" ht="30" x14ac:dyDescent="0.25">
      <c r="A34" s="25" t="s">
        <v>30</v>
      </c>
      <c r="B34" s="69" t="s">
        <v>60</v>
      </c>
      <c r="C34" s="69"/>
      <c r="D34" s="69"/>
      <c r="E34" s="69"/>
      <c r="F34" s="69"/>
      <c r="G34" s="69"/>
      <c r="H34" s="69"/>
      <c r="I34" s="69"/>
      <c r="J34" s="70"/>
    </row>
    <row r="35" spans="1:11" ht="85.5" customHeight="1" x14ac:dyDescent="0.25">
      <c r="A35" s="25" t="s">
        <v>31</v>
      </c>
      <c r="B35" s="69" t="s">
        <v>72</v>
      </c>
      <c r="C35" s="69"/>
      <c r="D35" s="69"/>
      <c r="E35" s="69"/>
      <c r="F35" s="69"/>
      <c r="G35" s="69"/>
      <c r="H35" s="69"/>
      <c r="I35" s="69"/>
      <c r="J35" s="70"/>
    </row>
    <row r="36" spans="1:11" ht="30" x14ac:dyDescent="0.25">
      <c r="A36" s="25" t="s">
        <v>32</v>
      </c>
      <c r="B36" s="69" t="s">
        <v>40</v>
      </c>
      <c r="C36" s="69"/>
      <c r="D36" s="69"/>
      <c r="E36" s="69"/>
      <c r="F36" s="69"/>
      <c r="G36" s="69"/>
      <c r="H36" s="69"/>
      <c r="I36" s="69"/>
      <c r="J36" s="70"/>
    </row>
    <row r="37" spans="1:11" ht="15.75" x14ac:dyDescent="0.25">
      <c r="A37" s="59" t="s">
        <v>33</v>
      </c>
      <c r="B37" s="60"/>
      <c r="C37" s="60"/>
      <c r="D37" s="60"/>
      <c r="E37" s="60"/>
      <c r="F37" s="60"/>
      <c r="G37" s="60"/>
      <c r="H37" s="60"/>
      <c r="I37" s="60"/>
      <c r="J37" s="61"/>
    </row>
    <row r="38" spans="1:11" ht="15.75" x14ac:dyDescent="0.25">
      <c r="A38" s="87" t="s">
        <v>34</v>
      </c>
      <c r="B38" s="88"/>
      <c r="C38" s="88"/>
      <c r="D38" s="88"/>
      <c r="E38" s="88"/>
      <c r="F38" s="88"/>
      <c r="G38" s="88"/>
      <c r="H38" s="88"/>
      <c r="I38" s="88"/>
      <c r="J38" s="89"/>
      <c r="K38" s="1"/>
    </row>
    <row r="39" spans="1:11" ht="27.75" customHeight="1" x14ac:dyDescent="0.25">
      <c r="A39" s="90" t="s">
        <v>41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93" t="s">
        <v>42</v>
      </c>
      <c r="B41" s="93"/>
      <c r="C41" s="93"/>
      <c r="D41" s="93"/>
      <c r="E41" s="93"/>
      <c r="F41" s="93"/>
      <c r="G41" s="93"/>
      <c r="H41" s="93"/>
      <c r="I41" s="93"/>
      <c r="J41" s="93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4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B19" sqref="B19:J19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42" t="s">
        <v>52</v>
      </c>
      <c r="C1" s="43"/>
      <c r="D1" s="43"/>
      <c r="E1" s="43"/>
      <c r="F1" s="43"/>
      <c r="G1" s="43"/>
      <c r="H1" s="43"/>
      <c r="I1" s="43"/>
      <c r="J1" s="44"/>
      <c r="K1" s="1"/>
    </row>
    <row r="2" spans="1:11" ht="21.75" thickBot="1" x14ac:dyDescent="0.3">
      <c r="A2" s="27"/>
      <c r="B2" s="45" t="s">
        <v>0</v>
      </c>
      <c r="C2" s="46"/>
      <c r="D2" s="45" t="s">
        <v>1</v>
      </c>
      <c r="E2" s="47"/>
      <c r="F2" s="47"/>
      <c r="G2" s="46"/>
      <c r="H2" s="48"/>
      <c r="I2" s="2" t="s">
        <v>2</v>
      </c>
      <c r="J2" s="3" t="s">
        <v>3</v>
      </c>
      <c r="K2" s="1"/>
    </row>
    <row r="3" spans="1:11" ht="21.75" thickBot="1" x14ac:dyDescent="0.3">
      <c r="A3" s="28"/>
      <c r="B3" s="49" t="s">
        <v>4</v>
      </c>
      <c r="C3" s="50"/>
      <c r="D3" s="49"/>
      <c r="E3" s="50"/>
      <c r="F3" s="50"/>
      <c r="G3" s="50"/>
      <c r="H3" s="51"/>
      <c r="I3" s="32"/>
      <c r="J3" s="33"/>
      <c r="K3" s="1"/>
    </row>
    <row r="4" spans="1:11" x14ac:dyDescent="0.25">
      <c r="A4" s="52"/>
      <c r="B4" s="53"/>
      <c r="C4" s="53"/>
      <c r="D4" s="54"/>
      <c r="E4" s="54"/>
      <c r="F4" s="54"/>
      <c r="G4" s="54"/>
      <c r="H4" s="54"/>
      <c r="I4" s="53"/>
      <c r="J4" s="55"/>
      <c r="K4" s="1"/>
    </row>
    <row r="5" spans="1:11" ht="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 x14ac:dyDescent="0.25">
      <c r="A6" s="59" t="s">
        <v>58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62" t="s">
        <v>5</v>
      </c>
      <c r="B7" s="63"/>
      <c r="C7" s="63"/>
      <c r="D7" s="63"/>
      <c r="E7" s="63"/>
      <c r="F7" s="63"/>
      <c r="G7" s="63"/>
      <c r="H7" s="63"/>
      <c r="I7" s="63"/>
      <c r="J7" s="64"/>
      <c r="K7" s="1"/>
    </row>
    <row r="8" spans="1:11" x14ac:dyDescent="0.25">
      <c r="A8" s="4" t="s">
        <v>6</v>
      </c>
      <c r="B8" s="39" t="s">
        <v>63</v>
      </c>
      <c r="C8" s="40"/>
      <c r="D8" s="40"/>
      <c r="E8" s="40"/>
      <c r="F8" s="40"/>
      <c r="G8" s="40"/>
      <c r="H8" s="40"/>
      <c r="I8" s="40"/>
      <c r="J8" s="41"/>
      <c r="K8" s="1"/>
    </row>
    <row r="9" spans="1:11" ht="15" customHeight="1" x14ac:dyDescent="0.25">
      <c r="A9" s="29" t="s">
        <v>35</v>
      </c>
      <c r="B9" s="39" t="s">
        <v>54</v>
      </c>
      <c r="C9" s="40"/>
      <c r="D9" s="40"/>
      <c r="E9" s="40"/>
      <c r="F9" s="40"/>
      <c r="G9" s="40"/>
      <c r="H9" s="40"/>
      <c r="I9" s="40"/>
      <c r="J9" s="41"/>
      <c r="K9" s="1"/>
    </row>
    <row r="10" spans="1:11" x14ac:dyDescent="0.25">
      <c r="A10" s="29" t="s">
        <v>36</v>
      </c>
      <c r="B10" s="39" t="s">
        <v>54</v>
      </c>
      <c r="C10" s="40"/>
      <c r="D10" s="40"/>
      <c r="E10" s="40"/>
      <c r="F10" s="40"/>
      <c r="G10" s="40"/>
      <c r="H10" s="40"/>
      <c r="I10" s="40"/>
      <c r="J10" s="41"/>
      <c r="K10" s="1"/>
    </row>
    <row r="11" spans="1:11" ht="31.5" customHeight="1" x14ac:dyDescent="0.25">
      <c r="A11" s="4" t="s">
        <v>7</v>
      </c>
      <c r="B11" s="100" t="s">
        <v>70</v>
      </c>
      <c r="C11" s="100"/>
      <c r="D11" s="100"/>
      <c r="E11" s="100"/>
      <c r="F11" s="100"/>
      <c r="G11" s="100"/>
      <c r="H11" s="100"/>
      <c r="I11" s="100"/>
      <c r="J11" s="100"/>
    </row>
    <row r="12" spans="1:11" ht="41.25" customHeight="1" x14ac:dyDescent="0.25">
      <c r="A12" s="4" t="s">
        <v>8</v>
      </c>
      <c r="B12" s="100" t="s">
        <v>53</v>
      </c>
      <c r="C12" s="100"/>
      <c r="D12" s="100"/>
      <c r="E12" s="100"/>
      <c r="F12" s="100"/>
      <c r="G12" s="100"/>
      <c r="H12" s="100"/>
      <c r="I12" s="100"/>
      <c r="J12" s="100"/>
    </row>
    <row r="13" spans="1:11" ht="15.75" x14ac:dyDescent="0.25">
      <c r="A13" s="59" t="s">
        <v>9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4" t="s">
        <v>10</v>
      </c>
      <c r="B14" s="30">
        <f>_xlfn.NUMBERVALUE(LEFT($B$16,1))</f>
        <v>0</v>
      </c>
      <c r="C14" s="67" t="str">
        <f>IFERROR(VLOOKUP(B14,'[1]Validacion datos'!A2:B5,2,FALSE),"")</f>
        <v/>
      </c>
      <c r="D14" s="67"/>
      <c r="E14" s="67"/>
      <c r="F14" s="67"/>
      <c r="G14" s="67"/>
      <c r="H14" s="67"/>
      <c r="I14" s="67"/>
      <c r="J14" s="67"/>
    </row>
    <row r="15" spans="1:11" ht="26.25" customHeight="1" x14ac:dyDescent="0.25">
      <c r="A15" s="4" t="s">
        <v>11</v>
      </c>
      <c r="B15" s="7">
        <f>_xlfn.NUMBERVALUE(LEFT(B16,3))</f>
        <v>0</v>
      </c>
      <c r="C15" s="67" t="str">
        <f>IFERROR(VLOOKUP(B15,'[1]Validacion datos'!A8:B26,2,FALSE),"")</f>
        <v/>
      </c>
      <c r="D15" s="67"/>
      <c r="E15" s="67"/>
      <c r="F15" s="67"/>
      <c r="G15" s="67"/>
      <c r="H15" s="67"/>
      <c r="I15" s="67"/>
      <c r="J15" s="67"/>
    </row>
    <row r="16" spans="1:11" x14ac:dyDescent="0.25">
      <c r="A16" s="4" t="s">
        <v>12</v>
      </c>
      <c r="B16" s="8"/>
      <c r="C16" s="68" t="str">
        <f>IFERROR(VLOOKUP(B16,'[1]Validacion datos'!D8:E64,2,FALSE),"")</f>
        <v/>
      </c>
      <c r="D16" s="68"/>
      <c r="E16" s="68"/>
      <c r="F16" s="68"/>
      <c r="G16" s="68"/>
      <c r="H16" s="68"/>
      <c r="I16" s="68"/>
      <c r="J16" s="68"/>
    </row>
    <row r="17" spans="1:11" ht="15.75" x14ac:dyDescent="0.2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4" t="s">
        <v>14</v>
      </c>
      <c r="B18" s="69" t="s">
        <v>67</v>
      </c>
      <c r="C18" s="69"/>
      <c r="D18" s="69"/>
      <c r="E18" s="69"/>
      <c r="F18" s="69"/>
      <c r="G18" s="69"/>
      <c r="H18" s="69"/>
      <c r="I18" s="69"/>
      <c r="J18" s="70"/>
    </row>
    <row r="19" spans="1:11" ht="73.5" customHeight="1" x14ac:dyDescent="0.25">
      <c r="A19" s="9" t="s">
        <v>15</v>
      </c>
      <c r="B19" s="69" t="s">
        <v>81</v>
      </c>
      <c r="C19" s="69"/>
      <c r="D19" s="69"/>
      <c r="E19" s="69"/>
      <c r="F19" s="69"/>
      <c r="G19" s="69"/>
      <c r="H19" s="69"/>
      <c r="I19" s="69"/>
      <c r="J19" s="70"/>
    </row>
    <row r="20" spans="1:11" ht="34.5" customHeight="1" x14ac:dyDescent="0.25">
      <c r="A20" s="9" t="s">
        <v>16</v>
      </c>
      <c r="B20" s="69" t="s">
        <v>61</v>
      </c>
      <c r="C20" s="69"/>
      <c r="D20" s="69"/>
      <c r="E20" s="69"/>
      <c r="F20" s="69"/>
      <c r="G20" s="69"/>
      <c r="H20" s="69"/>
      <c r="I20" s="69"/>
      <c r="J20" s="70"/>
    </row>
    <row r="21" spans="1:11" ht="35.25" customHeight="1" x14ac:dyDescent="0.25">
      <c r="A21" s="9" t="s">
        <v>37</v>
      </c>
      <c r="B21" s="69"/>
      <c r="C21" s="69"/>
      <c r="D21" s="69"/>
      <c r="E21" s="69"/>
      <c r="F21" s="69"/>
      <c r="G21" s="69"/>
      <c r="H21" s="69"/>
      <c r="I21" s="69"/>
      <c r="J21" s="70"/>
      <c r="K21" s="1"/>
    </row>
    <row r="22" spans="1:11" ht="15.75" x14ac:dyDescent="0.25">
      <c r="A22" s="59" t="s">
        <v>17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62" t="s">
        <v>18</v>
      </c>
      <c r="B23" s="63"/>
      <c r="C23" s="63"/>
      <c r="D23" s="63"/>
      <c r="E23" s="63"/>
      <c r="F23" s="63"/>
      <c r="G23" s="63"/>
      <c r="H23" s="63"/>
      <c r="I23" s="63"/>
      <c r="J23" s="64"/>
      <c r="K23" s="1"/>
    </row>
    <row r="24" spans="1:11" ht="15" customHeight="1" x14ac:dyDescent="0.25">
      <c r="A24" s="72" t="s">
        <v>19</v>
      </c>
      <c r="B24" s="73"/>
      <c r="C24" s="74" t="s">
        <v>20</v>
      </c>
      <c r="D24" s="75"/>
      <c r="E24" s="75"/>
      <c r="F24" s="75" t="s">
        <v>21</v>
      </c>
      <c r="G24" s="75"/>
      <c r="H24" s="73"/>
      <c r="I24" s="74" t="s">
        <v>22</v>
      </c>
      <c r="J24" s="76"/>
    </row>
    <row r="25" spans="1:11" x14ac:dyDescent="0.25">
      <c r="A25" s="77">
        <v>28100000</v>
      </c>
      <c r="B25" s="78"/>
      <c r="C25" s="79">
        <v>28100000</v>
      </c>
      <c r="D25" s="80"/>
      <c r="E25" s="81"/>
      <c r="F25" s="79">
        <v>961450</v>
      </c>
      <c r="G25" s="80"/>
      <c r="H25" s="81"/>
      <c r="I25" s="82">
        <f>+F25/C25</f>
        <v>3.4215302491103203E-2</v>
      </c>
      <c r="J25" s="83"/>
      <c r="K25" s="37"/>
    </row>
    <row r="26" spans="1:11" ht="15.75" x14ac:dyDescent="0.25">
      <c r="A26" s="62" t="s">
        <v>23</v>
      </c>
      <c r="B26" s="63"/>
      <c r="C26" s="63"/>
      <c r="D26" s="63"/>
      <c r="E26" s="63"/>
      <c r="F26" s="63"/>
      <c r="G26" s="63"/>
      <c r="H26" s="63"/>
      <c r="I26" s="63"/>
      <c r="J26" s="64"/>
      <c r="K26" s="1"/>
    </row>
    <row r="27" spans="1:11" x14ac:dyDescent="0.25">
      <c r="A27" s="5"/>
      <c r="B27"/>
      <c r="C27" s="84" t="s">
        <v>51</v>
      </c>
      <c r="D27" s="85"/>
      <c r="E27" s="84" t="s">
        <v>49</v>
      </c>
      <c r="F27" s="85"/>
      <c r="G27" s="84" t="s">
        <v>50</v>
      </c>
      <c r="H27" s="84"/>
      <c r="I27" s="84" t="s">
        <v>24</v>
      </c>
      <c r="J27" s="8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48" x14ac:dyDescent="0.25">
      <c r="A29" s="13" t="s">
        <v>66</v>
      </c>
      <c r="B29" s="14" t="s">
        <v>74</v>
      </c>
      <c r="C29" s="34">
        <v>26000</v>
      </c>
      <c r="D29" s="16">
        <v>1100000</v>
      </c>
      <c r="E29" s="16">
        <v>0</v>
      </c>
      <c r="F29" s="16">
        <v>400000</v>
      </c>
      <c r="G29" s="17">
        <v>48</v>
      </c>
      <c r="H29" s="36">
        <v>119400</v>
      </c>
      <c r="I29" s="18" t="s">
        <v>73</v>
      </c>
      <c r="J29" s="19">
        <f>IF(H29&gt;0,H29/D29,0)</f>
        <v>0.10854545454545454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/>
      <c r="J30" s="19"/>
    </row>
    <row r="31" spans="1:11" ht="15.75" x14ac:dyDescent="0.25">
      <c r="A31" s="59" t="s">
        <v>27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1" ht="15.75" x14ac:dyDescent="0.25">
      <c r="A32" s="62" t="s">
        <v>28</v>
      </c>
      <c r="B32" s="63"/>
      <c r="C32" s="63"/>
      <c r="D32" s="63"/>
      <c r="E32" s="63"/>
      <c r="F32" s="63"/>
      <c r="G32" s="63"/>
      <c r="H32" s="63"/>
      <c r="I32" s="63"/>
      <c r="J32" s="64"/>
      <c r="K32" s="1"/>
    </row>
    <row r="33" spans="1:11" x14ac:dyDescent="0.25">
      <c r="A33" s="25" t="s">
        <v>29</v>
      </c>
      <c r="B33" s="69" t="s">
        <v>64</v>
      </c>
      <c r="C33" s="69"/>
      <c r="D33" s="69"/>
      <c r="E33" s="69"/>
      <c r="F33" s="69"/>
      <c r="G33" s="69"/>
      <c r="H33" s="69"/>
      <c r="I33" s="69"/>
      <c r="J33" s="70"/>
    </row>
    <row r="34" spans="1:11" ht="30" x14ac:dyDescent="0.25">
      <c r="A34" s="25" t="s">
        <v>30</v>
      </c>
      <c r="B34" s="69" t="s">
        <v>65</v>
      </c>
      <c r="C34" s="69"/>
      <c r="D34" s="69"/>
      <c r="E34" s="69"/>
      <c r="F34" s="69"/>
      <c r="G34" s="69"/>
      <c r="H34" s="69"/>
      <c r="I34" s="69"/>
      <c r="J34" s="70"/>
    </row>
    <row r="35" spans="1:11" ht="45" customHeight="1" x14ac:dyDescent="0.25">
      <c r="A35" s="25" t="s">
        <v>31</v>
      </c>
      <c r="B35" s="69" t="s">
        <v>77</v>
      </c>
      <c r="C35" s="69"/>
      <c r="D35" s="69"/>
      <c r="E35" s="69"/>
      <c r="F35" s="69"/>
      <c r="G35" s="69"/>
      <c r="H35" s="69"/>
      <c r="I35" s="69"/>
      <c r="J35" s="70"/>
    </row>
    <row r="36" spans="1:11" ht="62.25" customHeight="1" x14ac:dyDescent="0.25">
      <c r="A36" s="25" t="s">
        <v>32</v>
      </c>
      <c r="B36" s="69" t="s">
        <v>78</v>
      </c>
      <c r="C36" s="69"/>
      <c r="D36" s="69"/>
      <c r="E36" s="69"/>
      <c r="F36" s="69"/>
      <c r="G36" s="69"/>
      <c r="H36" s="69"/>
      <c r="I36" s="69"/>
      <c r="J36" s="70"/>
    </row>
    <row r="37" spans="1:11" ht="15.75" x14ac:dyDescent="0.25">
      <c r="A37" s="59" t="s">
        <v>33</v>
      </c>
      <c r="B37" s="60"/>
      <c r="C37" s="60"/>
      <c r="D37" s="60"/>
      <c r="E37" s="60"/>
      <c r="F37" s="60"/>
      <c r="G37" s="60"/>
      <c r="H37" s="60"/>
      <c r="I37" s="60"/>
      <c r="J37" s="61"/>
    </row>
    <row r="38" spans="1:11" ht="15.75" x14ac:dyDescent="0.25">
      <c r="A38" s="87" t="s">
        <v>34</v>
      </c>
      <c r="B38" s="88"/>
      <c r="C38" s="88"/>
      <c r="D38" s="88"/>
      <c r="E38" s="88"/>
      <c r="F38" s="88"/>
      <c r="G38" s="88"/>
      <c r="H38" s="88"/>
      <c r="I38" s="88"/>
      <c r="J38" s="89"/>
      <c r="K38" s="1"/>
    </row>
    <row r="39" spans="1:11" ht="27.75" customHeight="1" x14ac:dyDescent="0.25">
      <c r="A39" s="90" t="s">
        <v>41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93" t="s">
        <v>42</v>
      </c>
      <c r="B41" s="93"/>
      <c r="C41" s="93"/>
      <c r="D41" s="93"/>
      <c r="E41" s="93"/>
      <c r="F41" s="93"/>
      <c r="G41" s="93"/>
      <c r="H41" s="93"/>
      <c r="I41" s="93"/>
      <c r="J41" s="93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fitToHeight="0" orientation="portrait" r:id="rId1"/>
  <ignoredErrors>
    <ignoredError sqref="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Licencia de conducir</vt:lpstr>
      <vt:lpstr> Inspección técnica vehicular</vt:lpstr>
      <vt:lpstr>Permisos de Tran 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Cecilia Guzman</cp:lastModifiedBy>
  <cp:lastPrinted>2022-02-22T13:05:08Z</cp:lastPrinted>
  <dcterms:created xsi:type="dcterms:W3CDTF">2021-03-22T15:50:10Z</dcterms:created>
  <dcterms:modified xsi:type="dcterms:W3CDTF">2025-03-28T18:07:07Z</dcterms:modified>
</cp:coreProperties>
</file>