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PRESUPUESTO APROBADO\Metas Fisicas Financieras\Metas Fisicas Financieras - Trimestral\metas fisicas -2022\"/>
    </mc:Choice>
  </mc:AlternateContent>
  <bookViews>
    <workbookView xWindow="0" yWindow="0" windowWidth="28800" windowHeight="12210" firstSheet="11" activeTab="13"/>
  </bookViews>
  <sheets>
    <sheet name="Transporte de pasajeros" sheetId="6" r:id="rId1"/>
    <sheet name="Rótulos" sheetId="7" r:id="rId2"/>
    <sheet name="Permisos de Tran carga (2)" sheetId="8" r:id="rId3"/>
    <sheet name="MotoTaxi . Educacion Vial" sheetId="14" r:id="rId4"/>
    <sheet name="Ciu. Licencia de conducir" sheetId="4" r:id="rId5"/>
    <sheet name="ITV" sheetId="9" r:id="rId6"/>
    <sheet name="Campaña Educativa" sheetId="10" r:id="rId7"/>
    <sheet name="Eventos Seg. Vial" sheetId="11" r:id="rId8"/>
    <sheet name="CPU. Educacion Vial" sheetId="12" r:id="rId9"/>
    <sheet name="PCT. Educacion Vial" sheetId="13" r:id="rId10"/>
    <sheet name="Diseño de Corredores" sheetId="15" r:id="rId11"/>
    <sheet name="Corredores Integrados" sheetId="16" r:id="rId12"/>
    <sheet name="Alcandia Asistencia Tec." sheetId="17" r:id="rId13"/>
    <sheet name="Alcandia planes movilidad" sheetId="18" r:id="rId14"/>
  </sheets>
  <externalReferences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8" l="1"/>
  <c r="I25" i="7"/>
  <c r="I25" i="6"/>
  <c r="I25" i="18"/>
  <c r="I25" i="17"/>
  <c r="I25" i="16"/>
  <c r="I25" i="15"/>
  <c r="I25" i="13"/>
  <c r="I25" i="12"/>
  <c r="I25" i="11"/>
  <c r="I25" i="10"/>
  <c r="I25" i="9"/>
  <c r="I25" i="4"/>
  <c r="J30" i="18"/>
  <c r="I30" i="18"/>
  <c r="J29" i="18"/>
  <c r="I29" i="18"/>
  <c r="C16" i="18"/>
  <c r="B15" i="18"/>
  <c r="C15" i="18" s="1"/>
  <c r="B14" i="18"/>
  <c r="C14" i="18" s="1"/>
  <c r="J30" i="17"/>
  <c r="I30" i="17"/>
  <c r="J29" i="17"/>
  <c r="I29" i="17"/>
  <c r="C16" i="17"/>
  <c r="B15" i="17"/>
  <c r="C15" i="17" s="1"/>
  <c r="B14" i="17"/>
  <c r="C14" i="17" s="1"/>
  <c r="J30" i="16"/>
  <c r="I30" i="16"/>
  <c r="J29" i="16"/>
  <c r="I29" i="16"/>
  <c r="C16" i="16"/>
  <c r="B15" i="16"/>
  <c r="C15" i="16" s="1"/>
  <c r="B14" i="16"/>
  <c r="C14" i="16" s="1"/>
  <c r="J30" i="15"/>
  <c r="I30" i="15"/>
  <c r="J29" i="15"/>
  <c r="I29" i="15"/>
  <c r="C16" i="15"/>
  <c r="B15" i="15"/>
  <c r="C15" i="15" s="1"/>
  <c r="B14" i="15"/>
  <c r="C14" i="15" s="1"/>
  <c r="J30" i="14"/>
  <c r="I30" i="14"/>
  <c r="J29" i="14"/>
  <c r="I29" i="14"/>
  <c r="I25" i="14"/>
  <c r="C16" i="14"/>
  <c r="B15" i="14"/>
  <c r="C15" i="14" s="1"/>
  <c r="B14" i="14"/>
  <c r="C14" i="14" s="1"/>
  <c r="J30" i="13" l="1"/>
  <c r="I30" i="13"/>
  <c r="J29" i="13"/>
  <c r="I29" i="13"/>
  <c r="C16" i="13"/>
  <c r="B15" i="13"/>
  <c r="C15" i="13" s="1"/>
  <c r="B14" i="13"/>
  <c r="C14" i="13" s="1"/>
  <c r="J30" i="12"/>
  <c r="I30" i="12"/>
  <c r="J29" i="12"/>
  <c r="I29" i="12"/>
  <c r="C16" i="12"/>
  <c r="B15" i="12"/>
  <c r="C15" i="12" s="1"/>
  <c r="B14" i="12"/>
  <c r="C14" i="12" s="1"/>
  <c r="J30" i="11"/>
  <c r="I30" i="11"/>
  <c r="J29" i="11"/>
  <c r="I29" i="11"/>
  <c r="C16" i="11"/>
  <c r="B15" i="11"/>
  <c r="C15" i="11" s="1"/>
  <c r="C14" i="11"/>
  <c r="B14" i="11"/>
  <c r="J30" i="10"/>
  <c r="I30" i="10"/>
  <c r="J29" i="10"/>
  <c r="I29" i="10"/>
  <c r="C16" i="10"/>
  <c r="B15" i="10"/>
  <c r="C15" i="10" s="1"/>
  <c r="B14" i="10"/>
  <c r="C14" i="10" s="1"/>
  <c r="J30" i="9"/>
  <c r="I30" i="9"/>
  <c r="J29" i="9"/>
  <c r="I29" i="9"/>
  <c r="C16" i="9"/>
  <c r="B15" i="9"/>
  <c r="C15" i="9" s="1"/>
  <c r="B14" i="9"/>
  <c r="C14" i="9" s="1"/>
  <c r="J30" i="8"/>
  <c r="I30" i="8"/>
  <c r="J29" i="8"/>
  <c r="I29" i="8"/>
  <c r="C16" i="8"/>
  <c r="B15" i="8"/>
  <c r="C15" i="8" s="1"/>
  <c r="B14" i="8"/>
  <c r="C14" i="8" s="1"/>
  <c r="J30" i="7" l="1"/>
  <c r="I30" i="7"/>
  <c r="J29" i="7"/>
  <c r="I29" i="7"/>
  <c r="C16" i="7"/>
  <c r="B15" i="7"/>
  <c r="C15" i="7" s="1"/>
  <c r="B14" i="7"/>
  <c r="C14" i="7" s="1"/>
  <c r="J30" i="6"/>
  <c r="I30" i="6"/>
  <c r="J29" i="6"/>
  <c r="I29" i="6"/>
  <c r="C16" i="6"/>
  <c r="B15" i="6"/>
  <c r="C15" i="6" s="1"/>
  <c r="B14" i="6"/>
  <c r="C14" i="6" s="1"/>
  <c r="J30" i="4"/>
  <c r="I30" i="4"/>
  <c r="J29" i="4"/>
  <c r="I29" i="4"/>
  <c r="C16" i="4"/>
  <c r="B15" i="4"/>
  <c r="C15" i="4" s="1"/>
  <c r="B14" i="4"/>
  <c r="C14" i="4" s="1"/>
</calcChain>
</file>

<file path=xl/sharedStrings.xml><?xml version="1.0" encoding="utf-8"?>
<sst xmlns="http://schemas.openxmlformats.org/spreadsheetml/2006/main" count="949" uniqueCount="134">
  <si>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</si>
  <si>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</si>
  <si>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</si>
  <si>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</si>
  <si>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</si>
  <si>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</si>
  <si>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</si>
  <si>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</si>
  <si>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</si>
  <si>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</si>
  <si>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</si>
  <si>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</si>
  <si>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</si>
  <si>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</si>
  <si>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</si>
  <si>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</si>
  <si>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</si>
  <si>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</si>
  <si>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</si>
  <si>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</si>
  <si>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</si>
  <si>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</si>
  <si>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</si>
  <si>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</si>
  <si>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</si>
  <si>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</si>
  <si>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</si>
  <si>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</si>
  <si>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</si>
  <si>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</si>
  <si>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</si>
  <si>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</si>
  <si>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</si>
  <si>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</si>
  <si>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</si>
  <si>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</si>
  <si>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</si>
  <si>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</si>
  <si>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</si>
  <si>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</si>
  <si>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</si>
  <si>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</si>
  <si>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</si>
  <si>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</si>
  <si>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</si>
  <si>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</si>
  <si>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</si>
  <si>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</si>
  <si>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</si>
  <si>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</si>
  <si>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</si>
  <si>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</si>
  <si>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Ser un referente internacional en la gestión de un modelo de movilidad terrestre sostenible, eficiente, accesible y seguro contribuyendo a mejorar la calidad de vida de los ciudadanos.</t>
  </si>
  <si>
    <t>Instituto Nacional de Transito y Transporte Terrestre</t>
  </si>
  <si>
    <t>Ciudadanos reciben licencia de conducir</t>
  </si>
  <si>
    <t>Es la entrega del documento que autoriza a ciudadanos dominicanos y a  extranjeros  a conducir 
en la República Dominicana</t>
  </si>
  <si>
    <t>I -Información Institucional</t>
  </si>
  <si>
    <t>Cantidad de servicios de licencias emitidas.</t>
  </si>
  <si>
    <t>Reducción de las muertes y morbilidad asociadas a los siniestros viales</t>
  </si>
  <si>
    <t>5182-Instituto Nacional de Transito y Transporte Terrestre</t>
  </si>
  <si>
    <t>Dentro de las actividades que se ejecutan en este programa podemos destacar las siguientes: regularización el transito y el transporte terrestre; la gestión de las licencias de operaciones de transporte de carga y la gestión de las licencias de operaciones  de transportes de pasajeros.</t>
  </si>
  <si>
    <t>Gestionar la rectoría nacional de la movilidad, el transporte terrestre, el tránsito y la seguridad vial, con un enfoque integral para la transformación de los diferentes sectores, requeridos para el desarrollo socioeconómico de la República Dominicana.</t>
  </si>
  <si>
    <t>Gestionar la rectoría nacional de la movilidad, el transporte terrestre, el tránsito y la seguridad vial, con un enfoque integral para la transformación de los diferentes sectores, requeridos para el desarrollo socioeconómico de la República Dominicana</t>
  </si>
  <si>
    <t>Licencias de operaciones otorgadas</t>
  </si>
  <si>
    <t xml:space="preserve">Los permisos especiales de transporte de carga son actividades que esencialmente se entregan para la circulación de vehículos en fechas especiales, Semana Santa y Navidad. En el trimestres en curso se implementó un programa piloto para regular la circulación de vehículos pesados en el Gran Santo Domingo.                                                                       </t>
  </si>
  <si>
    <t xml:space="preserve">Empresas Transportistas reciben Licencias de operaciones de transporte de pasajeros </t>
  </si>
  <si>
    <t>Son las autorizaciones otorgadas a los prestadores de servicios de transporte de pasajeros para sus operaciones.</t>
  </si>
  <si>
    <t>Ciudadanos, Empresas y Operadores de Transporte</t>
  </si>
  <si>
    <t>Son las identificaciones colocadas a los vehículos registrados que brindan sus servicios al transporte público y privado.</t>
  </si>
  <si>
    <t>Prestadores de servicio de transporte de pasajero reciben rótulos para sus vehículos</t>
  </si>
  <si>
    <r>
      <rPr>
        <b/>
        <i/>
        <sz val="11"/>
        <color theme="1"/>
        <rFont val="Calibri"/>
        <family val="2"/>
        <scheme val="minor"/>
      </rPr>
      <t xml:space="preserve">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</t>
    </r>
  </si>
  <si>
    <t>Prestadores de servicio reciben permisos de operación de transporte de carga.</t>
  </si>
  <si>
    <t>Empresas Transportistas reciben Licencias de operaciones de transporte de carga.</t>
  </si>
  <si>
    <t>Son las autorizaciones otorgadas a los prestadores de servicios de transporte de carga para sus operaciones.</t>
  </si>
  <si>
    <r>
      <t xml:space="preserve">En el presupuesto 2022  se proyecta la producción de 28,665 licencias de operaciones de transporte de carga ; para el trimestre enero-marzo  se programó otorgar 3,821 licencias de operaciones y se entregó en ese trimestre 21,271 , en este trimestre se implementó un programa </t>
    </r>
    <r>
      <rPr>
        <b/>
        <i/>
        <sz val="11"/>
        <color theme="1"/>
        <rFont val="Calibri"/>
        <family val="2"/>
        <scheme val="minor"/>
      </rPr>
      <t xml:space="preserve"> piloto de transporte de carga en el Gran Santo Domingo.</t>
    </r>
    <r>
      <rPr>
        <i/>
        <sz val="11"/>
        <color theme="1"/>
        <rFont val="Calibri"/>
        <family val="2"/>
        <scheme val="minor"/>
      </rPr>
      <t xml:space="preserve"> En lo que tiene que ver con la ejecución  financiera, para el trimestre se programó RD$ 100,000.00; este producto tuvo una ejecución financiera de RD$ 0.</t>
    </r>
  </si>
  <si>
    <t>cantidad de inspecciones técnica realizadas</t>
  </si>
  <si>
    <t>Ciudadanos reciben campañas educativas de seguridad vial</t>
  </si>
  <si>
    <t>cantidad campañas educativas de SV</t>
  </si>
  <si>
    <t>Son esfuerzos de informar y persuadir o motivar a las personas en procura de cambiar sus creencias y conductas para mejorar la seguridad vial en general, por medio de actividades de comunicación.</t>
  </si>
  <si>
    <t>Personas reciben eventos promocionales de la seguridad vial</t>
  </si>
  <si>
    <t>cantidad de eventos realizados</t>
  </si>
  <si>
    <t>Se realizo un evento promocional de seguridad vial (convenio INTRANT- UNIBE)</t>
  </si>
  <si>
    <t>Sumatoria de personas capacitados en programa de conciencia vial</t>
  </si>
  <si>
    <t>Son esfuerzos (talleres, Charlas, Seminarios, Diplomados entre otros) de informar, persuadir o motivar a las personas en procura de cambiar sus creencias y conductas para mejorar la seguridad vial en general por medio de actividades de comunicación.</t>
  </si>
  <si>
    <t>Cantidad de ciudadanos impactados por la capacitación sobre movilidad, transito, transporte y seguridad vial.</t>
  </si>
  <si>
    <t>Procesos formativos en materia de educación vial</t>
  </si>
  <si>
    <t>Este programa no ha iniciado.</t>
  </si>
  <si>
    <t xml:space="preserve">Mototaxistas regulados reciben capacitación en seguridad vial					
					</t>
  </si>
  <si>
    <t xml:space="preserve">Sumatoria de  mototaxistas  capacitados  					</t>
  </si>
  <si>
    <t xml:space="preserve">Es el programa formativo en temas de seguridad vial a los Motos taxista con el objetivo de disminuir la tasa de mortalidad y las infracciones de tránsito					
					</t>
  </si>
  <si>
    <t xml:space="preserve">Hubo un cambio en la convocatoria de inducción-capacitación. tomamos la decisión de cambiar el formato, para que sean específicamente después de completar el censo por paradas. Para el próximo trimestre cubrimos las dos metas, las del primer y segundo trimestre.   </t>
  </si>
  <si>
    <t>N/A</t>
  </si>
  <si>
    <t xml:space="preserve">Instituciones públicas y operadores de transporte reciben diseños de corredores 					
					</t>
  </si>
  <si>
    <t xml:space="preserve">Diseño de corredores integrados al sistema de transporte público, sostenible y al alcance de los usuarios en el Gran Santo Domingo y Santiago					
					</t>
  </si>
  <si>
    <t xml:space="preserve">Cantidad de diseños de Corredores  Integrados al Sistema 								</t>
  </si>
  <si>
    <t xml:space="preserve">Instituciones públicas y operadores de transporte reciben diseños de corredores 									
					</t>
  </si>
  <si>
    <t>Se realizó el e implemento el diseño de dos corredores para el SITP. En el Gran Santo Domingo (Corredor Churchill y Corredor Charles de Gaulle)</t>
  </si>
  <si>
    <t xml:space="preserve">Usuarios del sistema de transporte público de pasajeros cuentan con corredores integrados al servicio de la ciudadanía					
					</t>
  </si>
  <si>
    <t xml:space="preserve">Corredores integrados al Sistema 										</t>
  </si>
  <si>
    <t xml:space="preserve">Usuarios del sistema de transporte público de pasajeros cuentan con corredores integrados al servicio de la ciudadanía	</t>
  </si>
  <si>
    <t xml:space="preserve">La implementación de infraestructura y señalización de los corredores fortalecerá el sistema de transporte 					
					</t>
  </si>
  <si>
    <t>Se implementaron los corredores para el SITP en el Gran Santo Domingo (Corredor Churchill y Corredor Charles de Gaulle)</t>
  </si>
  <si>
    <t xml:space="preserve">Alcaldías reciben asistencias técnicas en materia de movilidad y tránsito					
						</t>
  </si>
  <si>
    <t xml:space="preserve">Alcaldías reciben asistencias técnicas en materia de movilidad y tránsito					
					</t>
  </si>
  <si>
    <t xml:space="preserve">Consiste en brindar asistencia técnica en los municipios para fortalecer las capacidades técnicas del personal de las alcaldías y los distritos municipales					
					</t>
  </si>
  <si>
    <t xml:space="preserve">Alcaldías reciben Planes de Movilidad de sus respectivos Gobiernos Locales					
					</t>
  </si>
  <si>
    <t xml:space="preserve">Estos planes buscan reducir la mortalidad y viabilizar el tránsito, atendiendo los y los planes de los diferentes municipios y distritos municipales					
					</t>
  </si>
  <si>
    <t xml:space="preserve">Cantidad de municipios con Planes de Movilidad 												</t>
  </si>
  <si>
    <t>Se implementaron cuatro planes locales de seguridad vial, duplicando lo programado para este trimestre</t>
  </si>
  <si>
    <t>Ciudadanos, Operadores del Sector Transporte, Sector Público y Sector Privado.</t>
  </si>
  <si>
    <t xml:space="preserve">	24,500,00.00</t>
  </si>
  <si>
    <t>Cantidad de unidades rotuladas</t>
  </si>
  <si>
    <t>12-Seguridad Vial Integral y Movilidad Sostenible</t>
  </si>
  <si>
    <t>11-Transporte y Transito Terrestre</t>
  </si>
  <si>
    <t>Prestadores de servicio reciben permisos de operación de transporte de  pasajeros.</t>
  </si>
  <si>
    <r>
      <t xml:space="preserve">Se Presupuestó la emisión de </t>
    </r>
    <r>
      <rPr>
        <b/>
        <i/>
        <sz val="11"/>
        <color theme="1"/>
        <rFont val="Calibri"/>
        <family val="2"/>
        <scheme val="minor"/>
      </rPr>
      <t>569,429</t>
    </r>
    <r>
      <rPr>
        <i/>
        <sz val="11"/>
        <color theme="1"/>
        <rFont val="Calibri"/>
        <family val="2"/>
        <scheme val="minor"/>
      </rPr>
      <t xml:space="preserve"> licencias de conducir para el año, con una programación promedio trimestral de </t>
    </r>
    <r>
      <rPr>
        <b/>
        <i/>
        <sz val="11"/>
        <color theme="1"/>
        <rFont val="Calibri"/>
        <family val="2"/>
        <scheme val="minor"/>
      </rPr>
      <t>140,000</t>
    </r>
    <r>
      <rPr>
        <i/>
        <sz val="11"/>
        <color theme="1"/>
        <rFont val="Calibri"/>
        <family val="2"/>
        <scheme val="minor"/>
      </rPr>
      <t xml:space="preserve"> licencias emitidas; en el trimestre Enero- Marzo la ejecución trimestral alcanzó un monto </t>
    </r>
    <r>
      <rPr>
        <b/>
        <i/>
        <sz val="11"/>
        <color theme="1"/>
        <rFont val="Calibri"/>
        <family val="2"/>
        <scheme val="minor"/>
      </rPr>
      <t>157,510</t>
    </r>
    <r>
      <rPr>
        <i/>
        <sz val="11"/>
        <color theme="1"/>
        <rFont val="Calibri"/>
        <family val="2"/>
        <scheme val="minor"/>
      </rPr>
      <t xml:space="preserve">, lo que arroja una variación de un </t>
    </r>
    <r>
      <rPr>
        <i/>
        <sz val="11"/>
        <color rgb="FFFF0000"/>
        <rFont val="Calibri"/>
        <family val="2"/>
        <scheme val="minor"/>
      </rPr>
      <t>30% d</t>
    </r>
    <r>
      <rPr>
        <i/>
        <sz val="11"/>
        <color theme="1"/>
        <rFont val="Calibri"/>
        <family val="2"/>
        <scheme val="minor"/>
      </rPr>
      <t xml:space="preserve">e aumento con respecto a lo programado; Mientras que en la ejecución financiera se programo </t>
    </r>
    <r>
      <rPr>
        <b/>
        <i/>
        <sz val="11"/>
        <color theme="1"/>
        <rFont val="Calibri"/>
        <family val="2"/>
        <scheme val="minor"/>
      </rPr>
      <t>RD$ 5,000,000</t>
    </r>
    <r>
      <rPr>
        <i/>
        <sz val="11"/>
        <color theme="1"/>
        <rFont val="Calibri"/>
        <family val="2"/>
        <scheme val="minor"/>
      </rPr>
      <t xml:space="preserve"> esta programación fue una estimación que se realizo sin tomar en cuenta la periodicidad de la transferencia a Dkolor esta transferencia ascendió a un monto </t>
    </r>
    <r>
      <rPr>
        <b/>
        <i/>
        <sz val="11"/>
        <color theme="1"/>
        <rFont val="Calibri"/>
        <family val="2"/>
        <scheme val="minor"/>
      </rPr>
      <t>RD$ 188,269,527.72</t>
    </r>
  </si>
  <si>
    <t>Se implementó un nuevo sistema de citas para los servicios de licencias de conducir, fruto de esto se incrementó la cantidad e licencias de conducir solicitada. Desvío ejecución financiera: esta programación fue una estimación que se realizo sin tomar en cuenta la periodicidad de la transferencia a Dkolor.</t>
  </si>
  <si>
    <t>Conductores reciben inspección técnica vehicular</t>
  </si>
  <si>
    <t>vehículos de motor reciben inspección técnica vehicular: tiene por objeto comprobar si los mismos cumplen las condiciones técnicas exigidas por la Ley 63-17 y la Normativa Técnica para su circulación por las vías pública</t>
  </si>
  <si>
    <t>para el año 2022 se programaron realizar 35,000 inspecciones técnicas, para el primer trimestre se planifico realizar 9,450, de estas alcanzamos un total de 5,072 inspecciones; en lo que tiene que ver con el aspecto financiero se programo para el primer trimestre ejecutar RD$ 200,000 para esta actividad de los cuales se utilizaron RD$ 130,000. lo que equivale en términos porcentuales a un 65% de lo programado.</t>
  </si>
  <si>
    <t>Realización del diseño para la campaña</t>
  </si>
  <si>
    <t>Son eventos que se efectúan con la objetivo de promocionar la seguridad vial.</t>
  </si>
  <si>
    <t>Conductores, Peatones y Usuarios de transporte masivo de pasajeros reciben educación vial</t>
  </si>
  <si>
    <t>Se alcanzó impactar a un total de 34,958 personas en materia procurar cambiar sus creencias y conductas para mejorar la seguridad vial en general.</t>
  </si>
  <si>
    <t>Población recibe cursos y talleres de educación y formación vial</t>
  </si>
  <si>
    <t>La puesta en operación de los corredores no dependen en un 100% de la institución este proceso también, dependen  de la conversión de las empresas operadoras de transporte. En este caso, la empresa transformada opera 2 corredores (Churchill y Charles).</t>
  </si>
  <si>
    <t xml:space="preserve">Cantidad de Asistencias Técnicas Realizadas								</t>
  </si>
  <si>
    <t>Se cumplió en un 100% de la programación física</t>
  </si>
  <si>
    <t>No se reporto los viáticos y dietas para la realización de estas actividades.</t>
  </si>
  <si>
    <r>
      <t xml:space="preserve">En el presupuesto 2022  se proyectó la producción de </t>
    </r>
    <r>
      <rPr>
        <b/>
        <i/>
        <sz val="11"/>
        <color theme="1"/>
        <rFont val="Calibri"/>
        <family val="2"/>
        <scheme val="minor"/>
      </rPr>
      <t>9,680</t>
    </r>
    <r>
      <rPr>
        <i/>
        <sz val="11"/>
        <color theme="1"/>
        <rFont val="Calibri"/>
        <family val="2"/>
        <scheme val="minor"/>
      </rPr>
      <t xml:space="preserve"> rotulaciones de vehículos de transporte de pasajero; para el trimestre Enero-Marzo  la programación física ascendió fue de </t>
    </r>
    <r>
      <rPr>
        <b/>
        <i/>
        <sz val="11"/>
        <color theme="1"/>
        <rFont val="Calibri"/>
        <family val="2"/>
        <scheme val="minor"/>
      </rPr>
      <t>2,424</t>
    </r>
    <r>
      <rPr>
        <i/>
        <sz val="11"/>
        <color theme="1"/>
        <rFont val="Calibri"/>
        <family val="2"/>
        <scheme val="minor"/>
      </rPr>
      <t xml:space="preserve"> y se rotularon en ese trimestre </t>
    </r>
    <r>
      <rPr>
        <b/>
        <i/>
        <sz val="11"/>
        <color theme="1"/>
        <rFont val="Calibri"/>
        <family val="2"/>
        <scheme val="minor"/>
      </rPr>
      <t>128,</t>
    </r>
    <r>
      <rPr>
        <i/>
        <sz val="11"/>
        <color theme="1"/>
        <rFont val="Calibri"/>
        <family val="2"/>
        <scheme val="minor"/>
      </rPr>
      <t xml:space="preserve"> esto es equivalente a un  </t>
    </r>
    <r>
      <rPr>
        <b/>
        <i/>
        <sz val="11"/>
        <color theme="1"/>
        <rFont val="Calibri"/>
        <family val="2"/>
        <scheme val="minor"/>
      </rPr>
      <t>5.28%</t>
    </r>
    <r>
      <rPr>
        <i/>
        <sz val="11"/>
        <color theme="1"/>
        <rFont val="Calibri"/>
        <family val="2"/>
        <scheme val="minor"/>
      </rPr>
      <t xml:space="preserve"> de lo programado , mientras que la programación financiera para este trimestre fue de </t>
    </r>
    <r>
      <rPr>
        <b/>
        <i/>
        <sz val="11"/>
        <color theme="1"/>
        <rFont val="Calibri"/>
        <family val="2"/>
        <scheme val="minor"/>
      </rPr>
      <t>100,000</t>
    </r>
    <r>
      <rPr>
        <i/>
        <sz val="11"/>
        <color theme="1"/>
        <rFont val="Calibri"/>
        <family val="2"/>
        <scheme val="minor"/>
      </rPr>
      <t xml:space="preserve"> y se ejecuto </t>
    </r>
    <r>
      <rPr>
        <b/>
        <i/>
        <sz val="11"/>
        <color theme="1"/>
        <rFont val="Calibri"/>
        <family val="2"/>
        <scheme val="minor"/>
      </rPr>
      <t>92,150</t>
    </r>
    <r>
      <rPr>
        <i/>
        <sz val="11"/>
        <color theme="1"/>
        <rFont val="Calibri"/>
        <family val="2"/>
        <scheme val="minor"/>
      </rPr>
      <t xml:space="preserve"> representando un </t>
    </r>
    <r>
      <rPr>
        <b/>
        <i/>
        <sz val="11"/>
        <color theme="1"/>
        <rFont val="Calibri"/>
        <family val="2"/>
        <scheme val="minor"/>
      </rPr>
      <t>92.15%</t>
    </r>
    <r>
      <rPr>
        <i/>
        <sz val="11"/>
        <color theme="1"/>
        <rFont val="Calibri"/>
        <family val="2"/>
        <scheme val="minor"/>
      </rPr>
      <t>; este monto, es programado para las dietas y los viáticos relacionado con esta actividad.</t>
    </r>
  </si>
  <si>
    <r>
      <rPr>
        <b/>
        <i/>
        <sz val="11"/>
        <color theme="1"/>
        <rFont val="Calibri"/>
        <family val="2"/>
        <scheme val="minor"/>
      </rPr>
      <t xml:space="preserve">Ejecución Financiera: </t>
    </r>
    <r>
      <rPr>
        <i/>
        <sz val="11"/>
        <color theme="1"/>
        <rFont val="Calibri"/>
        <family val="2"/>
        <scheme val="minor"/>
      </rPr>
      <t xml:space="preserve">Para el desarrollo de las actividades relacionadas a las Licencias de Operaciones de Transporte de Pasajeros   se programaron unas series de viáticos y dietas las cuales no fue necesario ejecutarlas para el desarrollo de las actividades. </t>
    </r>
    <r>
      <rPr>
        <b/>
        <i/>
        <sz val="11"/>
        <color theme="1"/>
        <rFont val="Calibri"/>
        <family val="2"/>
        <scheme val="minor"/>
      </rPr>
      <t>Desvío Ejecución Física:</t>
    </r>
    <r>
      <rPr>
        <i/>
        <sz val="11"/>
        <color theme="1"/>
        <rFont val="Calibri"/>
        <family val="2"/>
        <scheme val="minor"/>
      </rPr>
      <t xml:space="preserve"> para estas actividades depende de las solicitudes realizadas por los operadores, en este trimestre la demanda no alcanzó lo programado en el presupuesto.</t>
    </r>
    <r>
      <rPr>
        <b/>
        <i/>
        <sz val="11"/>
        <color theme="1"/>
        <rFont val="Calibri"/>
        <family val="2"/>
        <scheme val="minor"/>
      </rPr>
      <t xml:space="preserve">   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</t>
    </r>
  </si>
  <si>
    <t>3.3.6</t>
  </si>
  <si>
    <r>
      <t xml:space="preserve">En el presupuesto 2022  se proyectó la producción de </t>
    </r>
    <r>
      <rPr>
        <b/>
        <i/>
        <sz val="11"/>
        <color theme="1"/>
        <rFont val="Calibri"/>
        <family val="2"/>
        <scheme val="minor"/>
      </rPr>
      <t>274</t>
    </r>
    <r>
      <rPr>
        <i/>
        <sz val="11"/>
        <color theme="1"/>
        <rFont val="Calibri"/>
        <family val="2"/>
        <scheme val="minor"/>
      </rPr>
      <t xml:space="preserve"> licencias de operaciones de transporte de pasajero; para el trimestre Enero-Marzo  se programó </t>
    </r>
    <r>
      <rPr>
        <b/>
        <i/>
        <sz val="11"/>
        <color theme="1"/>
        <rFont val="Calibri"/>
        <family val="2"/>
        <scheme val="minor"/>
      </rPr>
      <t>68</t>
    </r>
    <r>
      <rPr>
        <i/>
        <sz val="11"/>
        <color theme="1"/>
        <rFont val="Calibri"/>
        <family val="2"/>
        <scheme val="minor"/>
      </rPr>
      <t xml:space="preserve"> y se ejecutó en ese trimestre </t>
    </r>
    <r>
      <rPr>
        <b/>
        <i/>
        <sz val="11"/>
        <color theme="1"/>
        <rFont val="Calibri"/>
        <family val="2"/>
        <scheme val="minor"/>
      </rPr>
      <t>33</t>
    </r>
    <r>
      <rPr>
        <i/>
        <sz val="11"/>
        <color theme="1"/>
        <rFont val="Calibri"/>
        <family val="2"/>
        <scheme val="minor"/>
      </rPr>
      <t xml:space="preserve"> , equivalente al </t>
    </r>
    <r>
      <rPr>
        <b/>
        <i/>
        <sz val="11"/>
        <color theme="1"/>
        <rFont val="Calibri"/>
        <family val="2"/>
        <scheme val="minor"/>
      </rPr>
      <t>48.5%</t>
    </r>
    <r>
      <rPr>
        <i/>
        <sz val="11"/>
        <color theme="1"/>
        <rFont val="Calibri"/>
        <family val="2"/>
        <scheme val="minor"/>
      </rPr>
      <t xml:space="preserve"> de lo programado</t>
    </r>
    <r>
      <rPr>
        <b/>
        <i/>
        <sz val="11"/>
        <color theme="1"/>
        <rFont val="Calibri"/>
        <family val="2"/>
        <scheme val="minor"/>
      </rPr>
      <t>.</t>
    </r>
    <r>
      <rPr>
        <i/>
        <sz val="11"/>
        <color theme="1"/>
        <rFont val="Calibri"/>
        <family val="2"/>
        <scheme val="minor"/>
      </rPr>
      <t xml:space="preserve"> En lo que tiene que ver con la ejecución  financiera, para el trimestre se programó RD$ 100,000.00; este producto tuvo una ejecución financiera de </t>
    </r>
    <r>
      <rPr>
        <b/>
        <i/>
        <sz val="11"/>
        <color theme="1"/>
        <rFont val="Calibri"/>
        <family val="2"/>
        <scheme val="minor"/>
      </rPr>
      <t>RD$ 0.</t>
    </r>
  </si>
  <si>
    <t>Mediante el Programa Seguridad Vial Integral y Movilidad Sostenible se gestionan las actividades relacionadas con la seguridad vial que el INTRANT realiza por mandato de la LEY 63-17  dentro de las cuales se encuentran las siguiente: Capacitación a ciudadanos relacionadas con las normar y reglamentos en miras a modificar la conducta de los ciudadanos ante estas,  emisión de permisos de conducir y la realización inspección técnica vehicular; También el diseño, monitoreo y evaluacion de  Planes, Programas y Proyectos relacionados con la movilidad y la sostenibilidad.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</si>
</sst>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  <numFmt numFmtId="168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5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8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0" xfId="0" applyNumberFormat="1" applyFont="1" applyProtection="1">
      <protection locked="0"/>
    </xf>
    <xf numFmtId="10" fontId="0" fillId="0" borderId="0" xfId="0" applyNumberFormat="1"/>
    <xf numFmtId="0" fontId="26" fillId="0" borderId="17" xfId="0" applyFont="1" applyBorder="1" applyAlignment="1" applyProtection="1">
      <alignment vertical="center" wrapText="1"/>
      <protection locked="0"/>
    </xf>
    <xf numFmtId="0" fontId="27" fillId="0" borderId="0" xfId="0" applyFont="1" applyProtection="1">
      <protection locked="0"/>
    </xf>
    <xf numFmtId="0" fontId="25" fillId="0" borderId="0" xfId="0" applyFont="1"/>
    <xf numFmtId="10" fontId="27" fillId="0" borderId="0" xfId="0" applyNumberFormat="1" applyFont="1" applyProtection="1">
      <protection locked="0"/>
    </xf>
    <xf numFmtId="0" fontId="28" fillId="0" borderId="17" xfId="0" applyFont="1" applyBorder="1" applyAlignment="1" applyProtection="1">
      <alignment vertical="center" wrapText="1"/>
      <protection locked="0"/>
    </xf>
    <xf numFmtId="0" fontId="0" fillId="0" borderId="0" xfId="0"/>
    <xf numFmtId="0" fontId="0" fillId="0" borderId="17" xfId="0" applyBorder="1"/>
    <xf numFmtId="0" fontId="30" fillId="0" borderId="0" xfId="0" applyFont="1"/>
    <xf numFmtId="0" fontId="9" fillId="0" borderId="17" xfId="0" applyFont="1" applyBorder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0" fillId="0" borderId="0" xfId="0" applyAlignment="1">
      <alignment vertical="top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39" fontId="3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3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3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31" fillId="7" borderId="28" xfId="2" applyNumberFormat="1" applyFont="1" applyFill="1" applyBorder="1" applyAlignment="1" applyProtection="1">
      <alignment horizontal="center" vertical="center" wrapText="1" readingOrder="1"/>
    </xf>
    <xf numFmtId="10" fontId="3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22" fillId="0" borderId="22" xfId="0" applyFont="1" applyBorder="1" applyAlignment="1" applyProtection="1">
      <alignment horizontal="left" vertical="top" wrapText="1"/>
      <protection locked="0"/>
    </xf>
    <xf numFmtId="0" fontId="10" fillId="6" borderId="22" xfId="0" applyFont="1" applyFill="1" applyBorder="1" applyAlignment="1">
      <alignment horizontal="left" vertical="center" wrapText="1"/>
    </xf>
    <xf numFmtId="0" fontId="12" fillId="6" borderId="22" xfId="0" applyFont="1" applyFill="1" applyBorder="1" applyAlignment="1">
      <alignment horizontal="left" vertical="center" wrapText="1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39" fontId="3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3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0" xfId="0" applyFont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18" xfId="0" applyFont="1" applyBorder="1" applyAlignment="1" applyProtection="1">
      <alignment horizontal="left" vertical="top" wrapText="1"/>
      <protection locked="0"/>
    </xf>
    <xf numFmtId="3" fontId="22" fillId="0" borderId="0" xfId="0" applyNumberFormat="1" applyFont="1" applyAlignment="1" applyProtection="1">
      <alignment horizontal="left" vertical="center" wrapText="1"/>
      <protection locked="0"/>
    </xf>
    <xf numFmtId="39" fontId="27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27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27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27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27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27" fillId="7" borderId="28" xfId="2" applyNumberFormat="1" applyFont="1" applyFill="1" applyBorder="1" applyAlignment="1" applyProtection="1">
      <alignment horizontal="center" vertical="center" wrapText="1" readingOrder="1"/>
    </xf>
    <xf numFmtId="10" fontId="27" fillId="7" borderId="29" xfId="2" applyNumberFormat="1" applyFont="1" applyFill="1" applyBorder="1" applyAlignment="1" applyProtection="1">
      <alignment horizontal="center" vertical="center" wrapText="1" readingOrder="1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2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2">
          <a:extLst>
            <a:ext uri="{FF2B5EF4-FFF2-40B4-BE49-F238E27FC236}">
              <a16:creationId xmlns:a16="http://schemas.microsoft.com/office/drawing/2014/main" id="{A30B84FB-D276-4D98-B266-076FBF338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84157A57-BA75-442E-836B-652D548FA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7EF57868-7933-483D-9680-3F34E00BD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39CF5E42-2DDD-4E1A-B7FF-A4DAA2749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4EEB8DE6-1B9C-47DE-9F8E-941C5DE91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846934D7-4E5F-433E-B91E-0F244C25A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2">
          <a:extLst>
            <a:ext uri="{FF2B5EF4-FFF2-40B4-BE49-F238E27FC236}">
              <a16:creationId xmlns:a16="http://schemas.microsoft.com/office/drawing/2014/main" id="{A16EE867-5AD5-4B55-A10B-3F3A0FC08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2">
          <a:extLst>
            <a:ext uri="{FF2B5EF4-FFF2-40B4-BE49-F238E27FC236}">
              <a16:creationId xmlns:a16="http://schemas.microsoft.com/office/drawing/2014/main" id="{ABF233FB-80D8-4977-A822-418929C09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EFB50193-9B18-4762-AB8D-BC7303555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6CABD9FB-F12F-4EE9-BCF2-7968AA7CD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63DC1EE4-9DA9-49AF-8422-1543A1D5A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A96776E2-C589-49E2-BD06-D83A94ADD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329F358C-3C1B-4956-933D-D5EC36EEA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D63DC3F3-E000-49A0-BA4B-1F692487D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6" name="Tabla17" displayName="Tabla17" ref="A28:J30" totalsRowShown="0" headerRowDxfId="209" dataDxfId="207" headerRowBorderDxfId="208" tableBorderDxfId="206" totalsRowBorderDxfId="205">
  <tableColumns count="10">
    <tableColumn id="1" name="Producto" dataDxfId="204"/>
    <tableColumn id="2" name="Indicador" dataDxfId="203"/>
    <tableColumn id="3" name="Física_x000a_(A)" dataDxfId="202"/>
    <tableColumn id="4" name="Financiera_x000a_(B)" dataDxfId="201"/>
    <tableColumn id="9" name="Física_x000a_(C)" dataDxfId="200"/>
    <tableColumn id="10" name="Financiera_x000a_(D)" dataDxfId="199"/>
    <tableColumn id="5" name="Física _x000a_(E)" dataDxfId="198"/>
    <tableColumn id="6" name="Financiera _x000a_ (F)" dataDxfId="197"/>
    <tableColumn id="7" name="Física _x000a_(%)_x000a_ G=E/C" dataDxfId="196">
      <calculatedColumnFormula>IF(G29&gt;0,G29/C29,0)</calculatedColumnFormula>
    </tableColumn>
    <tableColumn id="8" name="Financiero _x000a_(%) _x000a_H=F/D" dataDxfId="19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0.xml><?xml version="1.0" encoding="utf-8"?>
<table xmlns="http://schemas.openxmlformats.org/spreadsheetml/2006/main" id="12" name="Tabla1345910111213" displayName="Tabla1345910111213" ref="A28:J30" totalsRowShown="0" headerRowDxfId="74" dataDxfId="72" headerRowBorderDxfId="73" tableBorderDxfId="71" totalsRowBorderDxfId="70">
  <tableColumns count="10">
    <tableColumn id="1" name="Producto" dataDxfId="69"/>
    <tableColumn id="2" name="Indicador" dataDxfId="68"/>
    <tableColumn id="3" name="Física_x000a_(A)" dataDxfId="67"/>
    <tableColumn id="4" name="Financiera_x000a_(B)" dataDxfId="66"/>
    <tableColumn id="9" name="Física_x000a_(C)" dataDxfId="65"/>
    <tableColumn id="10" name="Financiera_x000a_(D)" dataDxfId="64"/>
    <tableColumn id="5" name="Física _x000a_(E)" dataDxfId="63"/>
    <tableColumn id="6" name="Financiera _x000a_ (F)" dataDxfId="62"/>
    <tableColumn id="7" name="Física _x000a_(%)_x000a_ G=E/C" dataDxfId="61">
      <calculatedColumnFormula>IF(G29&gt;0,G29/C29,0)</calculatedColumnFormula>
    </tableColumn>
    <tableColumn id="8" name="Financiero _x000a_(%) _x000a_H=F/D" dataDxfId="6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1.xml><?xml version="1.0" encoding="utf-8"?>
<table xmlns="http://schemas.openxmlformats.org/spreadsheetml/2006/main" id="14" name="Tabla13459101112131415" displayName="Tabla13459101112131415" ref="A28:J30" totalsRowShown="0" headerRowDxfId="59" dataDxfId="57" headerRowBorderDxfId="58" tableBorderDxfId="56" totalsRowBorderDxfId="55">
  <tableColumns count="10">
    <tableColumn id="1" name="Producto" dataDxfId="54"/>
    <tableColumn id="2" name="Indicador" dataDxfId="53"/>
    <tableColumn id="3" name="Física_x000a_(A)" dataDxfId="52"/>
    <tableColumn id="4" name="Financiera_x000a_(B)" dataDxfId="51"/>
    <tableColumn id="9" name="Física_x000a_(C)" dataDxfId="50"/>
    <tableColumn id="10" name="Financiera_x000a_(D)" dataDxfId="49"/>
    <tableColumn id="5" name="Física _x000a_(E)" dataDxfId="48"/>
    <tableColumn id="6" name="Financiera _x000a_ (F)" dataDxfId="47"/>
    <tableColumn id="7" name="Física _x000a_(%)_x000a_ G=E/C" dataDxfId="46">
      <calculatedColumnFormula>IF(G29&gt;0,G29/C29,0)</calculatedColumnFormula>
    </tableColumn>
    <tableColumn id="8" name="Financiero _x000a_(%) _x000a_H=F/D" dataDxfId="4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2.xml><?xml version="1.0" encoding="utf-8"?>
<table xmlns="http://schemas.openxmlformats.org/spreadsheetml/2006/main" id="15" name="Tabla1345910111213141516" displayName="Tabla1345910111213141516" ref="A28:J30" totalsRowShown="0" headerRowDxfId="44" dataDxfId="42" headerRowBorderDxfId="43" tableBorderDxfId="41" totalsRowBorderDxfId="40">
  <tableColumns count="10">
    <tableColumn id="1" name="Producto" dataDxfId="39"/>
    <tableColumn id="2" name="Indicador" dataDxfId="38"/>
    <tableColumn id="3" name="Física_x000a_(A)" dataDxfId="37"/>
    <tableColumn id="4" name="Financiera_x000a_(B)" dataDxfId="36"/>
    <tableColumn id="9" name="Física_x000a_(C)" dataDxfId="35"/>
    <tableColumn id="10" name="Financiera_x000a_(D)" dataDxfId="34"/>
    <tableColumn id="5" name="Física _x000a_(E)" dataDxfId="33"/>
    <tableColumn id="6" name="Financiera _x000a_ (F)" dataDxfId="32"/>
    <tableColumn id="7" name="Física _x000a_(%)_x000a_ G=E/C" dataDxfId="31">
      <calculatedColumnFormula>IF(G29&gt;0,G29/C29,0)</calculatedColumnFormula>
    </tableColumn>
    <tableColumn id="8" name="Financiero _x000a_(%) _x000a_H=F/D" dataDxfId="3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3.xml><?xml version="1.0" encoding="utf-8"?>
<table xmlns="http://schemas.openxmlformats.org/spreadsheetml/2006/main" id="16" name="Tabla134591011121314151617" displayName="Tabla134591011121314151617" ref="A28:J30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_x000a_(A)" dataDxfId="22"/>
    <tableColumn id="4" name="Financiera_x000a_(B)" dataDxfId="21"/>
    <tableColumn id="9" name="Física_x000a_(C)" dataDxfId="20"/>
    <tableColumn id="10" name="Financiera_x000a_(D)" dataDxfId="19"/>
    <tableColumn id="5" name="Física _x000a_(E)" dataDxfId="18"/>
    <tableColumn id="6" name="Financiera _x000a_ (F)" dataDxfId="17"/>
    <tableColumn id="7" name="Física _x000a_(%)_x000a_ G=E/C" dataDxfId="16">
      <calculatedColumnFormula>IF(G29&gt;0,G29/C29,0)</calculatedColumnFormula>
    </tableColumn>
    <tableColumn id="8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14.xml><?xml version="1.0" encoding="utf-8"?>
<table xmlns="http://schemas.openxmlformats.org/spreadsheetml/2006/main" id="17" name="Tabla13459101112131415161718" displayName="Tabla13459101112131415161718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5" name="Tabla176" displayName="Tabla176" ref="A28:J30" totalsRowShown="0" headerRowDxfId="194" dataDxfId="192" headerRowBorderDxfId="193" tableBorderDxfId="191" totalsRowBorderDxfId="190">
  <tableColumns count="10">
    <tableColumn id="1" name="Producto" dataDxfId="189"/>
    <tableColumn id="2" name="Indicador" dataDxfId="188"/>
    <tableColumn id="3" name="Física_x000a_(A)" dataDxfId="187"/>
    <tableColumn id="4" name="Financiera_x000a_(B)" dataDxfId="186"/>
    <tableColumn id="9" name="Física_x000a_(C)" dataDxfId="185"/>
    <tableColumn id="10" name="Financiera_x000a_(D)" dataDxfId="184"/>
    <tableColumn id="5" name="Física _x000a_(E)" dataDxfId="183"/>
    <tableColumn id="6" name="Financiera _x000a_ (F)" dataDxfId="182"/>
    <tableColumn id="7" name="Física _x000a_(%)_x000a_ G=E/C" dataDxfId="181">
      <calculatedColumnFormula>IF(G29&gt;0,G29/C29,0)</calculatedColumnFormula>
    </tableColumn>
    <tableColumn id="8" name="Financiero _x000a_(%) _x000a_H=F/D" dataDxfId="18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7" name="Tabla18" displayName="Tabla18" ref="A28:J30" totalsRowShown="0" headerRowDxfId="179" dataDxfId="177" headerRowBorderDxfId="178" tableBorderDxfId="176" totalsRowBorderDxfId="175">
  <tableColumns count="10">
    <tableColumn id="1" name="Producto" dataDxfId="174"/>
    <tableColumn id="2" name="Indicador" dataDxfId="173"/>
    <tableColumn id="3" name="Física_x000a_(A)" dataDxfId="172"/>
    <tableColumn id="4" name="Financiera_x000a_(B)" dataDxfId="171"/>
    <tableColumn id="9" name="Física_x000a_(C)" dataDxfId="170"/>
    <tableColumn id="10" name="Financiera_x000a_(D)" dataDxfId="169"/>
    <tableColumn id="5" name="Física _x000a_(E)" dataDxfId="168"/>
    <tableColumn id="6" name="Financiera _x000a_ (F)" dataDxfId="167"/>
    <tableColumn id="7" name="Física _x000a_(%)_x000a_ G=E/C" dataDxfId="166">
      <calculatedColumnFormula>IF(G29&gt;0,G29/C29,0)</calculatedColumnFormula>
    </tableColumn>
    <tableColumn id="8" name="Financiero _x000a_(%) _x000a_H=F/D" dataDxfId="16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13" name="Tabla134591011121314" displayName="Tabla134591011121314" ref="A28:J30" totalsRowShown="0" headerRowDxfId="164" dataDxfId="162" headerRowBorderDxfId="163" tableBorderDxfId="161" totalsRowBorderDxfId="160">
  <tableColumns count="10">
    <tableColumn id="1" name="Producto" dataDxfId="159"/>
    <tableColumn id="2" name="Indicador" dataDxfId="158"/>
    <tableColumn id="3" name="Física_x000a_(A)" dataDxfId="157"/>
    <tableColumn id="4" name="Financiera_x000a_(B)" dataDxfId="156"/>
    <tableColumn id="9" name="Física_x000a_(C)" dataDxfId="155"/>
    <tableColumn id="10" name="Financiera_x000a_(D)" dataDxfId="154"/>
    <tableColumn id="5" name="Física _x000a_(E)" dataDxfId="153"/>
    <tableColumn id="6" name="Financiera _x000a_ (F)" dataDxfId="152"/>
    <tableColumn id="7" name="Física _x000a_(%)_x000a_ G=E/C" dataDxfId="151">
      <calculatedColumnFormula>IF(G29&gt;0,G29/C29,0)</calculatedColumnFormula>
    </tableColumn>
    <tableColumn id="8" name="Financiero _x000a_(%) _x000a_H=F/D" dataDxfId="15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4" name="Tabla1345" displayName="Tabla1345" ref="A28:J30" totalsRowShown="0" headerRowDxfId="149" dataDxfId="147" headerRowBorderDxfId="148" tableBorderDxfId="146" totalsRowBorderDxfId="145">
  <tableColumns count="10">
    <tableColumn id="1" name="Producto" dataDxfId="144"/>
    <tableColumn id="2" name="Indicador" dataDxfId="143"/>
    <tableColumn id="3" name="Física_x000a_(A)" dataDxfId="142"/>
    <tableColumn id="4" name="Financiera_x000a_(B)" dataDxfId="141"/>
    <tableColumn id="9" name="Física_x000a_(C)" dataDxfId="140"/>
    <tableColumn id="10" name="Financiera_x000a_(D)" dataDxfId="139"/>
    <tableColumn id="5" name="Física _x000a_(E)" dataDxfId="138"/>
    <tableColumn id="6" name="Financiera _x000a_ (F)" dataDxfId="137"/>
    <tableColumn id="7" name="Física _x000a_(%)_x000a_ G=E/C" dataDxfId="136">
      <calculatedColumnFormula>IF(G29&gt;0,G29/C29,0)</calculatedColumnFormula>
    </tableColumn>
    <tableColumn id="8" name="Financiero _x000a_(%) _x000a_H=F/D" dataDxfId="13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8" name="Tabla13459" displayName="Tabla13459" ref="A28:J30" totalsRowShown="0" headerRowDxfId="134" dataDxfId="132" headerRowBorderDxfId="133" tableBorderDxfId="131" totalsRowBorderDxfId="130">
  <tableColumns count="10">
    <tableColumn id="1" name="Producto" dataDxfId="129"/>
    <tableColumn id="2" name="Indicador" dataDxfId="128"/>
    <tableColumn id="3" name="Física_x000a_(A)" dataDxfId="127"/>
    <tableColumn id="4" name="Financiera_x000a_(B)" dataDxfId="126"/>
    <tableColumn id="9" name="Física_x000a_(C)" dataDxfId="125"/>
    <tableColumn id="10" name="Financiera_x000a_(D)" dataDxfId="124"/>
    <tableColumn id="5" name="Física _x000a_(E)" dataDxfId="123"/>
    <tableColumn id="6" name="Financiera _x000a_ (F)" dataDxfId="122"/>
    <tableColumn id="7" name="Física _x000a_(%)_x000a_ G=E/C" dataDxfId="121">
      <calculatedColumnFormula>IF(G29&gt;0,G29/C29,0)</calculatedColumnFormula>
    </tableColumn>
    <tableColumn id="8" name="Financiero _x000a_(%) _x000a_H=F/D" dataDxfId="12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id="9" name="Tabla1345910" displayName="Tabla1345910" ref="A28:J30" totalsRowShown="0" headerRowDxfId="119" dataDxfId="117" headerRowBorderDxfId="118" tableBorderDxfId="116" totalsRowBorderDxfId="115">
  <tableColumns count="10">
    <tableColumn id="1" name="Producto" dataDxfId="114"/>
    <tableColumn id="2" name="Indicador" dataDxfId="113"/>
    <tableColumn id="3" name="Física_x000a_(A)" dataDxfId="112"/>
    <tableColumn id="4" name="Financiera_x000a_(B)" dataDxfId="111"/>
    <tableColumn id="9" name="Física_x000a_(C)" dataDxfId="110"/>
    <tableColumn id="10" name="Financiera_x000a_(D)" dataDxfId="109"/>
    <tableColumn id="5" name="Física _x000a_(E)" dataDxfId="108"/>
    <tableColumn id="6" name="Financiera _x000a_ (F)" dataDxfId="107"/>
    <tableColumn id="7" name="Física _x000a_(%)_x000a_ G=E/C" dataDxfId="106">
      <calculatedColumnFormula>IF(G29&gt;0,G29/C29,0)</calculatedColumnFormula>
    </tableColumn>
    <tableColumn id="8" name="Financiero _x000a_(%) _x000a_H=F/D" dataDxfId="10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8.xml><?xml version="1.0" encoding="utf-8"?>
<table xmlns="http://schemas.openxmlformats.org/spreadsheetml/2006/main" id="10" name="Tabla134591011" displayName="Tabla134591011" ref="A28:J30" totalsRowShown="0" headerRowDxfId="104" dataDxfId="102" headerRowBorderDxfId="103" tableBorderDxfId="101" totalsRowBorderDxfId="100">
  <tableColumns count="10">
    <tableColumn id="1" name="Producto" dataDxfId="99"/>
    <tableColumn id="2" name="Indicador" dataDxfId="98"/>
    <tableColumn id="3" name="Física_x000a_(A)" dataDxfId="97"/>
    <tableColumn id="4" name="Financiera_x000a_(B)" dataDxfId="96"/>
    <tableColumn id="9" name="Física_x000a_(C)" dataDxfId="95"/>
    <tableColumn id="10" name="Financiera_x000a_(D)" dataDxfId="94"/>
    <tableColumn id="5" name="Física _x000a_(E)" dataDxfId="93"/>
    <tableColumn id="6" name="Financiera _x000a_ (F)" dataDxfId="92"/>
    <tableColumn id="7" name="Física _x000a_(%)_x000a_ G=E/C" dataDxfId="91">
      <calculatedColumnFormula>IF(G29&gt;0,G29/C29,0)</calculatedColumnFormula>
    </tableColumn>
    <tableColumn id="8" name="Financiero _x000a_(%) _x000a_H=F/D" dataDxfId="9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9.xml><?xml version="1.0" encoding="utf-8"?>
<table xmlns="http://schemas.openxmlformats.org/spreadsheetml/2006/main" id="11" name="Tabla13459101112" displayName="Tabla13459101112" ref="A28:J30" totalsRowShown="0" headerRowDxfId="89" dataDxfId="87" headerRowBorderDxfId="88" tableBorderDxfId="86" totalsRowBorderDxfId="85">
  <tableColumns count="10">
    <tableColumn id="1" name="Producto" dataDxfId="84"/>
    <tableColumn id="2" name="Indicador" dataDxfId="83"/>
    <tableColumn id="3" name="Física_x000a_(A)" dataDxfId="82"/>
    <tableColumn id="4" name="Financiera_x000a_(B)" dataDxfId="81"/>
    <tableColumn id="9" name="Física_x000a_(C)" dataDxfId="80"/>
    <tableColumn id="10" name="Financiera_x000a_(D)" dataDxfId="79"/>
    <tableColumn id="5" name="Física _x000a_(E)" dataDxfId="78"/>
    <tableColumn id="6" name="Financiera _x000a_ (F)" dataDxfId="77"/>
    <tableColumn id="7" name="Física _x000a_(%)_x000a_ G=E/C" dataDxfId="76">
      <calculatedColumnFormula>IF(G29&gt;0,G29/C29,0)</calculatedColumnFormula>
    </tableColumn>
    <tableColumn id="8" name="Financiero _x000a_(%) _x000a_H=F/D" dataDxfId="75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41"/>
  <sheetViews>
    <sheetView topLeftCell="A12" zoomScale="85" zoomScaleNormal="85" workbookViewId="0">
      <selection activeCell="K36" sqref="K36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30" customHeight="1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31.5" customHeight="1" x14ac:dyDescent="0.25">
      <c r="A11" s="4" t="s">
        <v>7</v>
      </c>
      <c r="B11" s="77" t="s">
        <v>61</v>
      </c>
      <c r="C11" s="77"/>
      <c r="D11" s="77"/>
      <c r="E11" s="77"/>
      <c r="F11" s="77"/>
      <c r="G11" s="77"/>
      <c r="H11" s="77"/>
      <c r="I11" s="77"/>
      <c r="J11" s="77"/>
    </row>
    <row r="12" spans="1:11" ht="41.25" customHeight="1" x14ac:dyDescent="0.25">
      <c r="A12" s="4" t="s">
        <v>8</v>
      </c>
      <c r="B12" s="77" t="s">
        <v>52</v>
      </c>
      <c r="C12" s="77"/>
      <c r="D12" s="77"/>
      <c r="E12" s="77"/>
      <c r="F12" s="77"/>
      <c r="G12" s="77"/>
      <c r="H12" s="77"/>
      <c r="I12" s="77"/>
      <c r="J12" s="77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22.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1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1" ht="29.25" customHeight="1" x14ac:dyDescent="0.25">
      <c r="A18" s="4" t="s">
        <v>14</v>
      </c>
      <c r="B18" s="59" t="s">
        <v>113</v>
      </c>
      <c r="C18" s="59"/>
      <c r="D18" s="59"/>
      <c r="E18" s="59"/>
      <c r="F18" s="59"/>
      <c r="G18" s="59"/>
      <c r="H18" s="59"/>
      <c r="I18" s="59"/>
      <c r="J18" s="60"/>
    </row>
    <row r="19" spans="1:11" ht="54" customHeight="1" x14ac:dyDescent="0.25">
      <c r="A19" s="9" t="s">
        <v>15</v>
      </c>
      <c r="B19" s="59" t="s">
        <v>60</v>
      </c>
      <c r="C19" s="59"/>
      <c r="D19" s="59"/>
      <c r="E19" s="59"/>
      <c r="F19" s="59"/>
      <c r="G19" s="59"/>
      <c r="H19" s="59"/>
      <c r="I19" s="59"/>
      <c r="J19" s="60"/>
    </row>
    <row r="20" spans="1:11" ht="34.5" customHeight="1" x14ac:dyDescent="0.25">
      <c r="A20" s="9" t="s">
        <v>16</v>
      </c>
      <c r="B20" s="59" t="s">
        <v>67</v>
      </c>
      <c r="C20" s="59"/>
      <c r="D20" s="59"/>
      <c r="E20" s="59"/>
      <c r="F20" s="59"/>
      <c r="G20" s="59"/>
      <c r="H20" s="59"/>
      <c r="I20" s="59"/>
      <c r="J20" s="60"/>
    </row>
    <row r="21" spans="1:11" ht="35.25" customHeight="1" x14ac:dyDescent="0.25">
      <c r="A21" s="9" t="s">
        <v>37</v>
      </c>
      <c r="B21" s="59"/>
      <c r="C21" s="59"/>
      <c r="D21" s="59"/>
      <c r="E21" s="59"/>
      <c r="F21" s="59"/>
      <c r="G21" s="59"/>
      <c r="H21" s="59"/>
      <c r="I21" s="59"/>
      <c r="J21" s="60"/>
      <c r="K21" s="1"/>
    </row>
    <row r="22" spans="1:11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1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1" s="40" customFormat="1" x14ac:dyDescent="0.25">
      <c r="A25" s="69" t="s">
        <v>110</v>
      </c>
      <c r="B25" s="70"/>
      <c r="C25" s="69">
        <v>24500000</v>
      </c>
      <c r="D25" s="70"/>
      <c r="E25" s="71"/>
      <c r="F25" s="69">
        <v>260050</v>
      </c>
      <c r="G25" s="70"/>
      <c r="H25" s="71"/>
      <c r="I25" s="72">
        <f>+F25/C25</f>
        <v>1.0614285714285715E-2</v>
      </c>
      <c r="J25" s="73"/>
      <c r="K25" s="39"/>
    </row>
    <row r="26" spans="1:11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48" x14ac:dyDescent="0.25">
      <c r="A29" s="13" t="s">
        <v>114</v>
      </c>
      <c r="B29" s="14" t="s">
        <v>63</v>
      </c>
      <c r="C29" s="33">
        <v>274</v>
      </c>
      <c r="D29" s="15">
        <v>500000</v>
      </c>
      <c r="E29" s="15">
        <v>68</v>
      </c>
      <c r="F29" s="15">
        <v>100000</v>
      </c>
      <c r="G29" s="16">
        <v>33</v>
      </c>
      <c r="H29" s="35">
        <v>0</v>
      </c>
      <c r="I29" s="17">
        <f>IF(G29&gt;0,G29/C29,0)</f>
        <v>0.12043795620437957</v>
      </c>
      <c r="J29" s="18">
        <f>IF(H29&gt;0,H29/D29,0)</f>
        <v>0</v>
      </c>
    </row>
    <row r="30" spans="1:11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1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1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65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66</v>
      </c>
      <c r="C34" s="59"/>
      <c r="D34" s="59"/>
      <c r="E34" s="59"/>
      <c r="F34" s="59"/>
      <c r="G34" s="59"/>
      <c r="H34" s="59"/>
      <c r="I34" s="59"/>
      <c r="J34" s="60"/>
    </row>
    <row r="35" spans="1:11" ht="80.25" customHeight="1" x14ac:dyDescent="0.25">
      <c r="A35" s="24" t="s">
        <v>31</v>
      </c>
      <c r="B35" s="59" t="s">
        <v>132</v>
      </c>
      <c r="C35" s="59"/>
      <c r="D35" s="59"/>
      <c r="E35" s="59"/>
      <c r="F35" s="59"/>
      <c r="G35" s="59"/>
      <c r="H35" s="59"/>
      <c r="I35" s="59"/>
      <c r="J35" s="60"/>
    </row>
    <row r="36" spans="1:11" ht="62.25" customHeight="1" x14ac:dyDescent="0.25">
      <c r="A36" s="24" t="s">
        <v>32</v>
      </c>
      <c r="B36" s="59" t="s">
        <v>130</v>
      </c>
      <c r="C36" s="59"/>
      <c r="D36" s="59"/>
      <c r="E36" s="59"/>
      <c r="F36" s="59"/>
      <c r="G36" s="59"/>
      <c r="H36" s="59"/>
      <c r="I36" s="59"/>
      <c r="J36" s="60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 t="s">
        <v>40</v>
      </c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0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27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0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41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120" x14ac:dyDescent="0.25">
      <c r="A29" s="13" t="s">
        <v>124</v>
      </c>
      <c r="B29" s="14" t="s">
        <v>84</v>
      </c>
      <c r="C29" s="34">
        <v>317644</v>
      </c>
      <c r="D29" s="15">
        <v>500000</v>
      </c>
      <c r="E29" s="15">
        <v>80000</v>
      </c>
      <c r="F29" s="15">
        <v>50000</v>
      </c>
      <c r="G29" s="16">
        <v>80</v>
      </c>
      <c r="H29" s="35">
        <v>0</v>
      </c>
      <c r="I29" s="17">
        <f>IF(G29&gt;0,G29/C29,0)</f>
        <v>2.5185427711526111E-4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124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85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91</v>
      </c>
      <c r="C35" s="59"/>
      <c r="D35" s="59"/>
      <c r="E35" s="59"/>
      <c r="F35" s="59"/>
      <c r="G35" s="59"/>
      <c r="H35" s="59"/>
      <c r="I35" s="59"/>
      <c r="J35" s="60"/>
    </row>
    <row r="36" spans="1:11" ht="30" x14ac:dyDescent="0.25">
      <c r="A36" s="42" t="s">
        <v>32</v>
      </c>
      <c r="B36" s="121" t="s">
        <v>86</v>
      </c>
      <c r="C36" s="121"/>
      <c r="D36" s="121"/>
      <c r="E36" s="121"/>
      <c r="F36" s="121"/>
      <c r="G36" s="121"/>
      <c r="H36" s="121"/>
      <c r="I36" s="121"/>
      <c r="J36" s="122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6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31.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0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41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72" x14ac:dyDescent="0.25">
      <c r="A29" s="13" t="s">
        <v>92</v>
      </c>
      <c r="B29" s="14" t="s">
        <v>94</v>
      </c>
      <c r="C29" s="34">
        <v>4</v>
      </c>
      <c r="D29" s="15">
        <v>500000</v>
      </c>
      <c r="E29" s="15">
        <v>1</v>
      </c>
      <c r="F29" s="15">
        <v>100000</v>
      </c>
      <c r="G29" s="16">
        <v>2</v>
      </c>
      <c r="H29" s="35">
        <v>0</v>
      </c>
      <c r="I29" s="17">
        <f>IF(G29&gt;0,G29/C29,0)</f>
        <v>0.5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95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93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96</v>
      </c>
      <c r="C35" s="59"/>
      <c r="D35" s="59"/>
      <c r="E35" s="59"/>
      <c r="F35" s="59"/>
      <c r="G35" s="59"/>
      <c r="H35" s="59"/>
      <c r="I35" s="59"/>
      <c r="J35" s="60"/>
    </row>
    <row r="36" spans="1:11" ht="46.5" customHeight="1" x14ac:dyDescent="0.25">
      <c r="A36" s="42" t="s">
        <v>32</v>
      </c>
      <c r="B36" s="102" t="s">
        <v>125</v>
      </c>
      <c r="C36" s="102"/>
      <c r="D36" s="102"/>
      <c r="E36" s="102"/>
      <c r="F36" s="102"/>
      <c r="G36" s="102"/>
      <c r="H36" s="102"/>
      <c r="I36" s="102"/>
      <c r="J36" s="103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3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31.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0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41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96" x14ac:dyDescent="0.25">
      <c r="A29" s="13" t="s">
        <v>97</v>
      </c>
      <c r="B29" s="14" t="s">
        <v>98</v>
      </c>
      <c r="C29" s="34">
        <v>4</v>
      </c>
      <c r="D29" s="15">
        <v>500000</v>
      </c>
      <c r="E29" s="15">
        <v>0</v>
      </c>
      <c r="F29" s="15">
        <v>100000</v>
      </c>
      <c r="G29" s="16">
        <v>2</v>
      </c>
      <c r="H29" s="35">
        <v>0</v>
      </c>
      <c r="I29" s="17">
        <f>IF(G29&gt;0,G29/C29,0)</f>
        <v>0.5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99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100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101</v>
      </c>
      <c r="C35" s="59"/>
      <c r="D35" s="59"/>
      <c r="E35" s="59"/>
      <c r="F35" s="59"/>
      <c r="G35" s="59"/>
      <c r="H35" s="59"/>
      <c r="I35" s="59"/>
      <c r="J35" s="60"/>
    </row>
    <row r="36" spans="1:11" ht="46.5" customHeight="1" x14ac:dyDescent="0.25">
      <c r="A36" s="42" t="s">
        <v>32</v>
      </c>
      <c r="B36" s="102" t="s">
        <v>125</v>
      </c>
      <c r="C36" s="102"/>
      <c r="D36" s="102"/>
      <c r="E36" s="102"/>
      <c r="F36" s="102"/>
      <c r="G36" s="102"/>
      <c r="H36" s="102"/>
      <c r="I36" s="102"/>
      <c r="J36" s="103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2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  <col min="12" max="16384" width="11.42578125" style="43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36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5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36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44"/>
      <c r="B27" s="43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96" x14ac:dyDescent="0.25">
      <c r="A29" s="13" t="s">
        <v>103</v>
      </c>
      <c r="B29" s="14" t="s">
        <v>126</v>
      </c>
      <c r="C29" s="34">
        <v>20</v>
      </c>
      <c r="D29" s="15">
        <v>500000</v>
      </c>
      <c r="E29" s="15">
        <v>5</v>
      </c>
      <c r="F29" s="15">
        <v>100000</v>
      </c>
      <c r="G29" s="16">
        <v>5</v>
      </c>
      <c r="H29" s="35">
        <v>0</v>
      </c>
      <c r="I29" s="17">
        <f>IF(G29&gt;0,G29/C29,0)</f>
        <v>0.25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102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104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127</v>
      </c>
      <c r="C35" s="59"/>
      <c r="D35" s="59"/>
      <c r="E35" s="59"/>
      <c r="F35" s="59"/>
      <c r="G35" s="59"/>
      <c r="H35" s="59"/>
      <c r="I35" s="59"/>
      <c r="J35" s="60"/>
    </row>
    <row r="36" spans="1:11" ht="46.5" customHeight="1" x14ac:dyDescent="0.25">
      <c r="A36" s="42" t="s">
        <v>32</v>
      </c>
      <c r="B36" s="102" t="s">
        <v>128</v>
      </c>
      <c r="C36" s="102"/>
      <c r="D36" s="102"/>
      <c r="E36" s="102"/>
      <c r="F36" s="102"/>
      <c r="G36" s="102"/>
      <c r="H36" s="102"/>
      <c r="I36" s="102"/>
      <c r="J36" s="103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abSelected="1" topLeftCell="A16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  <col min="12" max="16384" width="11.42578125" style="43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27.7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5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36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44"/>
      <c r="B27" s="43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84" x14ac:dyDescent="0.25">
      <c r="A29" s="13" t="s">
        <v>105</v>
      </c>
      <c r="B29" s="14" t="s">
        <v>107</v>
      </c>
      <c r="C29" s="34">
        <v>8</v>
      </c>
      <c r="D29" s="15">
        <v>500000</v>
      </c>
      <c r="E29" s="15">
        <v>2</v>
      </c>
      <c r="F29" s="15">
        <v>100000</v>
      </c>
      <c r="G29" s="16">
        <v>4</v>
      </c>
      <c r="H29" s="35">
        <v>0</v>
      </c>
      <c r="I29" s="17">
        <f>IF(G29&gt;0,G29/C29,0)</f>
        <v>0.5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102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106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108</v>
      </c>
      <c r="C35" s="59"/>
      <c r="D35" s="59"/>
      <c r="E35" s="59"/>
      <c r="F35" s="59"/>
      <c r="G35" s="59"/>
      <c r="H35" s="59"/>
      <c r="I35" s="59"/>
      <c r="J35" s="60"/>
    </row>
    <row r="36" spans="1:11" ht="46.5" customHeight="1" x14ac:dyDescent="0.25">
      <c r="A36" s="42" t="s">
        <v>32</v>
      </c>
      <c r="B36" s="102" t="s">
        <v>128</v>
      </c>
      <c r="C36" s="102"/>
      <c r="D36" s="102"/>
      <c r="E36" s="102"/>
      <c r="F36" s="102"/>
      <c r="G36" s="102"/>
      <c r="H36" s="102"/>
      <c r="I36" s="102"/>
      <c r="J36" s="103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41"/>
  <sheetViews>
    <sheetView topLeftCell="A30" zoomScale="130" zoomScaleNormal="130" workbookViewId="0">
      <selection activeCell="A36" sqref="A36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31.5" customHeight="1" x14ac:dyDescent="0.25">
      <c r="A11" s="4" t="s">
        <v>7</v>
      </c>
      <c r="B11" s="77" t="s">
        <v>61</v>
      </c>
      <c r="C11" s="77"/>
      <c r="D11" s="77"/>
      <c r="E11" s="77"/>
      <c r="F11" s="77"/>
      <c r="G11" s="77"/>
      <c r="H11" s="77"/>
      <c r="I11" s="77"/>
      <c r="J11" s="77"/>
    </row>
    <row r="12" spans="1:11" ht="41.25" customHeight="1" x14ac:dyDescent="0.25">
      <c r="A12" s="4" t="s">
        <v>8</v>
      </c>
      <c r="B12" s="77" t="s">
        <v>52</v>
      </c>
      <c r="C12" s="77"/>
      <c r="D12" s="77"/>
      <c r="E12" s="77"/>
      <c r="F12" s="77"/>
      <c r="G12" s="77"/>
      <c r="H12" s="77"/>
      <c r="I12" s="77"/>
      <c r="J12" s="77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32.2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1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1" ht="29.25" customHeight="1" x14ac:dyDescent="0.25">
      <c r="A18" s="4" t="s">
        <v>14</v>
      </c>
      <c r="B18" s="59" t="s">
        <v>113</v>
      </c>
      <c r="C18" s="59"/>
      <c r="D18" s="59"/>
      <c r="E18" s="59"/>
      <c r="F18" s="59"/>
      <c r="G18" s="59"/>
      <c r="H18" s="59"/>
      <c r="I18" s="59"/>
      <c r="J18" s="60"/>
    </row>
    <row r="19" spans="1:11" ht="73.5" customHeight="1" x14ac:dyDescent="0.25">
      <c r="A19" s="9" t="s">
        <v>15</v>
      </c>
      <c r="B19" s="59" t="s">
        <v>60</v>
      </c>
      <c r="C19" s="59"/>
      <c r="D19" s="59"/>
      <c r="E19" s="59"/>
      <c r="F19" s="59"/>
      <c r="G19" s="59"/>
      <c r="H19" s="59"/>
      <c r="I19" s="59"/>
      <c r="J19" s="60"/>
    </row>
    <row r="20" spans="1:11" ht="34.5" customHeight="1" x14ac:dyDescent="0.25">
      <c r="A20" s="9" t="s">
        <v>16</v>
      </c>
      <c r="B20" s="59" t="s">
        <v>67</v>
      </c>
      <c r="C20" s="59"/>
      <c r="D20" s="59"/>
      <c r="E20" s="59"/>
      <c r="F20" s="59"/>
      <c r="G20" s="59"/>
      <c r="H20" s="59"/>
      <c r="I20" s="59"/>
      <c r="J20" s="60"/>
    </row>
    <row r="21" spans="1:11" ht="35.25" customHeight="1" x14ac:dyDescent="0.25">
      <c r="A21" s="9" t="s">
        <v>37</v>
      </c>
      <c r="B21" s="59"/>
      <c r="C21" s="59"/>
      <c r="D21" s="59"/>
      <c r="E21" s="59"/>
      <c r="F21" s="59"/>
      <c r="G21" s="59"/>
      <c r="H21" s="59"/>
      <c r="I21" s="59"/>
      <c r="J21" s="60"/>
      <c r="K21" s="1"/>
    </row>
    <row r="22" spans="1:11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1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1" s="40" customFormat="1" x14ac:dyDescent="0.25">
      <c r="A25" s="100">
        <v>24500000</v>
      </c>
      <c r="B25" s="101"/>
      <c r="C25" s="69">
        <v>24500000</v>
      </c>
      <c r="D25" s="70"/>
      <c r="E25" s="71"/>
      <c r="F25" s="69">
        <v>260050</v>
      </c>
      <c r="G25" s="70"/>
      <c r="H25" s="71"/>
      <c r="I25" s="72">
        <f>+F25/C25</f>
        <v>1.0614285714285715E-2</v>
      </c>
      <c r="J25" s="73"/>
      <c r="K25" s="39"/>
    </row>
    <row r="26" spans="1:11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48" x14ac:dyDescent="0.25">
      <c r="A29" s="13" t="s">
        <v>69</v>
      </c>
      <c r="B29" s="14" t="s">
        <v>111</v>
      </c>
      <c r="C29" s="33">
        <v>9680</v>
      </c>
      <c r="D29" s="15">
        <v>22500000</v>
      </c>
      <c r="E29" s="15">
        <v>2424</v>
      </c>
      <c r="F29" s="15">
        <v>100000</v>
      </c>
      <c r="G29" s="16">
        <v>128</v>
      </c>
      <c r="H29" s="35">
        <v>92150</v>
      </c>
      <c r="I29" s="17">
        <f>IF(G29&gt;0,G29/C29,0)</f>
        <v>1.3223140495867768E-2</v>
      </c>
      <c r="J29" s="18">
        <f>IF(H29&gt;0,H29/D29,0)</f>
        <v>4.0955555555555554E-3</v>
      </c>
    </row>
    <row r="30" spans="1:11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1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1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69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68</v>
      </c>
      <c r="C34" s="59"/>
      <c r="D34" s="59"/>
      <c r="E34" s="59"/>
      <c r="F34" s="59"/>
      <c r="G34" s="59"/>
      <c r="H34" s="59"/>
      <c r="I34" s="59"/>
      <c r="J34" s="60"/>
    </row>
    <row r="35" spans="1:11" ht="80.25" customHeight="1" x14ac:dyDescent="0.25">
      <c r="A35" s="24" t="s">
        <v>31</v>
      </c>
      <c r="B35" s="59" t="s">
        <v>129</v>
      </c>
      <c r="C35" s="59"/>
      <c r="D35" s="59"/>
      <c r="E35" s="59"/>
      <c r="F35" s="59"/>
      <c r="G35" s="59"/>
      <c r="H35" s="59"/>
      <c r="I35" s="59"/>
      <c r="J35" s="60"/>
    </row>
    <row r="36" spans="1:11" ht="62.25" customHeight="1" x14ac:dyDescent="0.25">
      <c r="A36" s="42" t="s">
        <v>32</v>
      </c>
      <c r="B36" s="59" t="s">
        <v>70</v>
      </c>
      <c r="C36" s="59"/>
      <c r="D36" s="59"/>
      <c r="E36" s="59"/>
      <c r="F36" s="59"/>
      <c r="G36" s="59"/>
      <c r="H36" s="59"/>
      <c r="I36" s="59"/>
      <c r="J36" s="60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 t="s">
        <v>40</v>
      </c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41"/>
  <sheetViews>
    <sheetView topLeftCell="A31" workbookViewId="0">
      <selection activeCell="K13" sqref="K13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31.5" customHeight="1" x14ac:dyDescent="0.25">
      <c r="A11" s="4" t="s">
        <v>7</v>
      </c>
      <c r="B11" s="77" t="s">
        <v>61</v>
      </c>
      <c r="C11" s="77"/>
      <c r="D11" s="77"/>
      <c r="E11" s="77"/>
      <c r="F11" s="77"/>
      <c r="G11" s="77"/>
      <c r="H11" s="77"/>
      <c r="I11" s="77"/>
      <c r="J11" s="77"/>
    </row>
    <row r="12" spans="1:11" ht="41.25" customHeight="1" x14ac:dyDescent="0.25">
      <c r="A12" s="4" t="s">
        <v>8</v>
      </c>
      <c r="B12" s="77" t="s">
        <v>52</v>
      </c>
      <c r="C12" s="77"/>
      <c r="D12" s="77"/>
      <c r="E12" s="77"/>
      <c r="F12" s="77"/>
      <c r="G12" s="77"/>
      <c r="H12" s="77"/>
      <c r="I12" s="77"/>
      <c r="J12" s="77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35.2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1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1" ht="29.25" customHeight="1" x14ac:dyDescent="0.25">
      <c r="A18" s="4" t="s">
        <v>14</v>
      </c>
      <c r="B18" s="59" t="s">
        <v>113</v>
      </c>
      <c r="C18" s="59"/>
      <c r="D18" s="59"/>
      <c r="E18" s="59"/>
      <c r="F18" s="59"/>
      <c r="G18" s="59"/>
      <c r="H18" s="59"/>
      <c r="I18" s="59"/>
      <c r="J18" s="60"/>
    </row>
    <row r="19" spans="1:11" ht="73.5" customHeight="1" x14ac:dyDescent="0.25">
      <c r="A19" s="9" t="s">
        <v>15</v>
      </c>
      <c r="B19" s="59" t="s">
        <v>60</v>
      </c>
      <c r="C19" s="59"/>
      <c r="D19" s="59"/>
      <c r="E19" s="59"/>
      <c r="F19" s="59"/>
      <c r="G19" s="59"/>
      <c r="H19" s="59"/>
      <c r="I19" s="59"/>
      <c r="J19" s="60"/>
    </row>
    <row r="20" spans="1:11" ht="34.5" customHeight="1" x14ac:dyDescent="0.25">
      <c r="A20" s="9" t="s">
        <v>16</v>
      </c>
      <c r="B20" s="59" t="s">
        <v>67</v>
      </c>
      <c r="C20" s="59"/>
      <c r="D20" s="59"/>
      <c r="E20" s="59"/>
      <c r="F20" s="59"/>
      <c r="G20" s="59"/>
      <c r="H20" s="59"/>
      <c r="I20" s="59"/>
      <c r="J20" s="60"/>
    </row>
    <row r="21" spans="1:11" ht="35.25" customHeight="1" x14ac:dyDescent="0.25">
      <c r="A21" s="9" t="s">
        <v>37</v>
      </c>
      <c r="B21" s="59"/>
      <c r="C21" s="59"/>
      <c r="D21" s="59"/>
      <c r="E21" s="59"/>
      <c r="F21" s="59"/>
      <c r="G21" s="59"/>
      <c r="H21" s="59"/>
      <c r="I21" s="59"/>
      <c r="J21" s="60"/>
      <c r="K21" s="1"/>
    </row>
    <row r="22" spans="1:11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1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1" s="40" customFormat="1" x14ac:dyDescent="0.25">
      <c r="A25" s="100">
        <v>24500000</v>
      </c>
      <c r="B25" s="101"/>
      <c r="C25" s="69">
        <v>24500000</v>
      </c>
      <c r="D25" s="70"/>
      <c r="E25" s="71"/>
      <c r="F25" s="69">
        <v>260050</v>
      </c>
      <c r="G25" s="70"/>
      <c r="H25" s="71"/>
      <c r="I25" s="72">
        <f>+F25/C25</f>
        <v>1.0614285714285715E-2</v>
      </c>
      <c r="J25" s="73"/>
      <c r="K25" s="39"/>
    </row>
    <row r="26" spans="1:11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1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48" x14ac:dyDescent="0.25">
      <c r="A29" s="13" t="s">
        <v>71</v>
      </c>
      <c r="B29" s="14" t="s">
        <v>63</v>
      </c>
      <c r="C29" s="33">
        <v>28665</v>
      </c>
      <c r="D29" s="15">
        <v>500000</v>
      </c>
      <c r="E29" s="15">
        <v>3821</v>
      </c>
      <c r="F29" s="15">
        <v>100000</v>
      </c>
      <c r="G29" s="16">
        <v>21271</v>
      </c>
      <c r="H29" s="35">
        <v>0</v>
      </c>
      <c r="I29" s="17">
        <f>IF(G29&gt;0,G29/C29,0)</f>
        <v>0.74205477062619918</v>
      </c>
      <c r="J29" s="18">
        <f>IF(H29&gt;0,H29/D29,0)</f>
        <v>0</v>
      </c>
    </row>
    <row r="30" spans="1:11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1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1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72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73</v>
      </c>
      <c r="C34" s="59"/>
      <c r="D34" s="59"/>
      <c r="E34" s="59"/>
      <c r="F34" s="59"/>
      <c r="G34" s="59"/>
      <c r="H34" s="59"/>
      <c r="I34" s="59"/>
      <c r="J34" s="60"/>
    </row>
    <row r="35" spans="1:11" ht="80.25" customHeight="1" x14ac:dyDescent="0.25">
      <c r="A35" s="24" t="s">
        <v>31</v>
      </c>
      <c r="B35" s="59" t="s">
        <v>74</v>
      </c>
      <c r="C35" s="59"/>
      <c r="D35" s="59"/>
      <c r="E35" s="59"/>
      <c r="F35" s="59"/>
      <c r="G35" s="59"/>
      <c r="H35" s="59"/>
      <c r="I35" s="59"/>
      <c r="J35" s="60"/>
    </row>
    <row r="36" spans="1:11" ht="62.25" customHeight="1" x14ac:dyDescent="0.25">
      <c r="A36" s="24" t="s">
        <v>32</v>
      </c>
      <c r="B36" s="59" t="s">
        <v>64</v>
      </c>
      <c r="C36" s="59"/>
      <c r="D36" s="59"/>
      <c r="E36" s="59"/>
      <c r="F36" s="59"/>
      <c r="G36" s="59"/>
      <c r="H36" s="59"/>
      <c r="I36" s="59"/>
      <c r="J36" s="60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 t="s">
        <v>40</v>
      </c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fitToHeight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8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30.7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0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41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48" x14ac:dyDescent="0.25">
      <c r="A29" s="13" t="s">
        <v>87</v>
      </c>
      <c r="B29" s="14" t="s">
        <v>88</v>
      </c>
      <c r="C29" s="34">
        <v>14250</v>
      </c>
      <c r="D29" s="15">
        <v>1000000</v>
      </c>
      <c r="E29" s="15">
        <v>3500</v>
      </c>
      <c r="F29" s="15">
        <v>100000</v>
      </c>
      <c r="G29" s="16">
        <v>155</v>
      </c>
      <c r="H29" s="35">
        <v>316600</v>
      </c>
      <c r="I29" s="17">
        <f>IF(G29&gt;0,G29/C29,0)</f>
        <v>1.087719298245614E-2</v>
      </c>
      <c r="J29" s="18">
        <f>IF(H29&gt;0,H29/D29,0)</f>
        <v>0.31659999999999999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87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89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91</v>
      </c>
      <c r="C35" s="59"/>
      <c r="D35" s="59"/>
      <c r="E35" s="59"/>
      <c r="F35" s="59"/>
      <c r="G35" s="59"/>
      <c r="H35" s="59"/>
      <c r="I35" s="59"/>
      <c r="J35" s="60"/>
    </row>
    <row r="36" spans="1:11" ht="43.5" customHeight="1" x14ac:dyDescent="0.25">
      <c r="A36" s="42" t="s">
        <v>32</v>
      </c>
      <c r="B36" s="102" t="s">
        <v>90</v>
      </c>
      <c r="C36" s="102"/>
      <c r="D36" s="102"/>
      <c r="E36" s="102"/>
      <c r="F36" s="102"/>
      <c r="G36" s="102"/>
      <c r="H36" s="102"/>
      <c r="I36" s="102"/>
      <c r="J36" s="103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41"/>
  <sheetViews>
    <sheetView topLeftCell="A14" zoomScaleNormal="100" zoomScaleSheetLayoutView="100" workbookViewId="0">
      <selection activeCell="M20" sqref="M20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27.7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3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3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3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3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3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3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3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3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3" x14ac:dyDescent="0.25">
      <c r="A25" s="114">
        <v>1364200000</v>
      </c>
      <c r="B25" s="115"/>
      <c r="C25" s="116">
        <v>1364200000</v>
      </c>
      <c r="D25" s="117"/>
      <c r="E25" s="118"/>
      <c r="F25" s="116">
        <v>200840429.63</v>
      </c>
      <c r="G25" s="117"/>
      <c r="H25" s="118"/>
      <c r="I25" s="119">
        <f>F25/C25</f>
        <v>0.14722212991496847</v>
      </c>
      <c r="J25" s="120"/>
      <c r="K25" s="36"/>
    </row>
    <row r="26" spans="1:13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3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3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  <c r="M28" s="45"/>
    </row>
    <row r="29" spans="1:13" ht="48" x14ac:dyDescent="0.25">
      <c r="A29" s="13" t="s">
        <v>54</v>
      </c>
      <c r="B29" s="14" t="s">
        <v>57</v>
      </c>
      <c r="C29" s="34">
        <v>569429</v>
      </c>
      <c r="D29" s="15">
        <v>1304100000</v>
      </c>
      <c r="E29" s="15">
        <v>140000</v>
      </c>
      <c r="F29" s="15">
        <v>5000000</v>
      </c>
      <c r="G29" s="16">
        <v>157510</v>
      </c>
      <c r="H29" s="35">
        <v>188269527.72</v>
      </c>
      <c r="I29" s="17">
        <f>IF(G29&gt;0,G29/C29,0)</f>
        <v>0.27661042904383165</v>
      </c>
      <c r="J29" s="18">
        <f>IF(H29&gt;0,H29/D29,0)</f>
        <v>0.14436740105820106</v>
      </c>
      <c r="L29" s="37"/>
    </row>
    <row r="30" spans="1:13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3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3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54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55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115</v>
      </c>
      <c r="C35" s="59"/>
      <c r="D35" s="59"/>
      <c r="E35" s="59"/>
      <c r="F35" s="59"/>
      <c r="G35" s="59"/>
      <c r="H35" s="59"/>
      <c r="I35" s="59"/>
      <c r="J35" s="60"/>
    </row>
    <row r="36" spans="1:11" ht="51" customHeight="1" x14ac:dyDescent="0.25">
      <c r="A36" s="24" t="s">
        <v>32</v>
      </c>
      <c r="B36" s="59" t="s">
        <v>116</v>
      </c>
      <c r="C36" s="59"/>
      <c r="D36" s="59"/>
      <c r="E36" s="59"/>
      <c r="F36" s="59"/>
      <c r="G36" s="59"/>
      <c r="H36" s="59"/>
      <c r="I36" s="59"/>
      <c r="J36" s="60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0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28.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0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41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48" x14ac:dyDescent="0.25">
      <c r="A29" s="13" t="s">
        <v>117</v>
      </c>
      <c r="B29" s="14" t="s">
        <v>75</v>
      </c>
      <c r="C29" s="34">
        <v>35000</v>
      </c>
      <c r="D29" s="15">
        <v>1000000</v>
      </c>
      <c r="E29" s="15">
        <v>9450</v>
      </c>
      <c r="F29" s="15">
        <v>200000</v>
      </c>
      <c r="G29" s="16">
        <v>5072</v>
      </c>
      <c r="H29" s="35">
        <v>130000</v>
      </c>
      <c r="I29" s="17">
        <f>IF(G29&gt;0,G29/C29,0)</f>
        <v>0.14491428571428572</v>
      </c>
      <c r="J29" s="18">
        <f>IF(H29&gt;0,H29/D29,0)</f>
        <v>0.13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117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118</v>
      </c>
      <c r="C34" s="59"/>
      <c r="D34" s="59"/>
      <c r="E34" s="59"/>
      <c r="F34" s="59"/>
      <c r="G34" s="59"/>
      <c r="H34" s="59"/>
      <c r="I34" s="59"/>
      <c r="J34" s="60"/>
    </row>
    <row r="35" spans="1:11" s="48" customFormat="1" ht="58.5" customHeight="1" x14ac:dyDescent="0.25">
      <c r="A35" s="46" t="s">
        <v>31</v>
      </c>
      <c r="B35" s="111" t="s">
        <v>119</v>
      </c>
      <c r="C35" s="111"/>
      <c r="D35" s="111"/>
      <c r="E35" s="111"/>
      <c r="F35" s="111"/>
      <c r="G35" s="111"/>
      <c r="H35" s="111"/>
      <c r="I35" s="111"/>
      <c r="J35" s="112"/>
      <c r="K35" s="47"/>
    </row>
    <row r="36" spans="1:11" ht="30" x14ac:dyDescent="0.25">
      <c r="A36" s="38" t="s">
        <v>32</v>
      </c>
      <c r="B36" s="59"/>
      <c r="C36" s="59"/>
      <c r="D36" s="59"/>
      <c r="E36" s="59"/>
      <c r="F36" s="59"/>
      <c r="G36" s="59"/>
      <c r="H36" s="59"/>
      <c r="I36" s="59"/>
      <c r="J36" s="60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1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31.5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0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41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48" x14ac:dyDescent="0.25">
      <c r="A29" s="13" t="s">
        <v>76</v>
      </c>
      <c r="B29" s="14" t="s">
        <v>77</v>
      </c>
      <c r="C29" s="34">
        <v>2</v>
      </c>
      <c r="D29" s="15">
        <v>1000000</v>
      </c>
      <c r="E29" s="15">
        <v>0</v>
      </c>
      <c r="F29" s="15">
        <v>200000</v>
      </c>
      <c r="G29" s="16">
        <v>0</v>
      </c>
      <c r="H29" s="35">
        <v>92300</v>
      </c>
      <c r="I29" s="17">
        <f>IF(G29&gt;0,G29/C29,0)</f>
        <v>0</v>
      </c>
      <c r="J29" s="18">
        <f>IF(H29&gt;0,H29/D29,0)</f>
        <v>9.2299999999999993E-2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76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78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120</v>
      </c>
      <c r="C35" s="59"/>
      <c r="D35" s="59"/>
      <c r="E35" s="59"/>
      <c r="F35" s="59"/>
      <c r="G35" s="59"/>
      <c r="H35" s="59"/>
      <c r="I35" s="59"/>
      <c r="J35" s="60"/>
    </row>
    <row r="36" spans="1:11" ht="30" x14ac:dyDescent="0.25">
      <c r="A36" s="42" t="s">
        <v>32</v>
      </c>
      <c r="B36" s="59"/>
      <c r="C36" s="59"/>
      <c r="D36" s="59"/>
      <c r="E36" s="59"/>
      <c r="F36" s="59"/>
      <c r="G36" s="59"/>
      <c r="H36" s="59"/>
      <c r="I36" s="59"/>
      <c r="J36" s="60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4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30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0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41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36" x14ac:dyDescent="0.25">
      <c r="A29" s="13" t="s">
        <v>79</v>
      </c>
      <c r="B29" s="14" t="s">
        <v>80</v>
      </c>
      <c r="C29" s="34">
        <v>4</v>
      </c>
      <c r="D29" s="15">
        <v>500000</v>
      </c>
      <c r="E29" s="15">
        <v>1</v>
      </c>
      <c r="F29" s="15">
        <v>50000</v>
      </c>
      <c r="G29" s="16">
        <v>1</v>
      </c>
      <c r="H29" s="35">
        <v>0</v>
      </c>
      <c r="I29" s="17">
        <f>IF(G29&gt;0,G29/C29,0)</f>
        <v>0.25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79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121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81</v>
      </c>
      <c r="C35" s="59"/>
      <c r="D35" s="59"/>
      <c r="E35" s="59"/>
      <c r="F35" s="59"/>
      <c r="G35" s="59"/>
      <c r="H35" s="59"/>
      <c r="I35" s="59"/>
      <c r="J35" s="60"/>
    </row>
    <row r="36" spans="1:11" ht="30" x14ac:dyDescent="0.25">
      <c r="A36" s="42" t="s">
        <v>32</v>
      </c>
      <c r="B36" s="59"/>
      <c r="C36" s="59"/>
      <c r="D36" s="59"/>
      <c r="E36" s="59"/>
      <c r="F36" s="59"/>
      <c r="G36" s="59"/>
      <c r="H36" s="59"/>
      <c r="I36" s="59"/>
      <c r="J36" s="60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1"/>
  <sheetViews>
    <sheetView topLeftCell="A16" zoomScaleNormal="100" zoomScaleSheetLayoutView="100" workbookViewId="0">
      <selection activeCell="B19" sqref="B19:J19"/>
    </sheetView>
  </sheetViews>
  <sheetFormatPr baseColWidth="10" defaultColWidth="11.42578125" defaultRowHeight="15" x14ac:dyDescent="0.25"/>
  <cols>
    <col min="1" max="1" width="23" style="6" customWidth="1"/>
    <col min="2" max="10" width="12.7109375" style="6" customWidth="1"/>
    <col min="11" max="11" width="11.42578125" style="6"/>
  </cols>
  <sheetData>
    <row r="1" spans="1:11" ht="21.75" thickBot="1" x14ac:dyDescent="0.3">
      <c r="A1" s="25"/>
      <c r="B1" s="83" t="s">
        <v>51</v>
      </c>
      <c r="C1" s="84"/>
      <c r="D1" s="84"/>
      <c r="E1" s="84"/>
      <c r="F1" s="84"/>
      <c r="G1" s="84"/>
      <c r="H1" s="84"/>
      <c r="I1" s="84"/>
      <c r="J1" s="85"/>
      <c r="K1" s="1"/>
    </row>
    <row r="2" spans="1:11" ht="21.75" thickBot="1" x14ac:dyDescent="0.3">
      <c r="A2" s="26"/>
      <c r="B2" s="86" t="s">
        <v>0</v>
      </c>
      <c r="C2" s="87"/>
      <c r="D2" s="86" t="s">
        <v>1</v>
      </c>
      <c r="E2" s="88"/>
      <c r="F2" s="88"/>
      <c r="G2" s="87"/>
      <c r="H2" s="89"/>
      <c r="I2" s="2" t="s">
        <v>2</v>
      </c>
      <c r="J2" s="3" t="s">
        <v>3</v>
      </c>
      <c r="K2" s="1"/>
    </row>
    <row r="3" spans="1:11" ht="21.75" thickBot="1" x14ac:dyDescent="0.3">
      <c r="A3" s="27"/>
      <c r="B3" s="90" t="s">
        <v>4</v>
      </c>
      <c r="C3" s="91"/>
      <c r="D3" s="90"/>
      <c r="E3" s="91"/>
      <c r="F3" s="91"/>
      <c r="G3" s="91"/>
      <c r="H3" s="92"/>
      <c r="I3" s="31"/>
      <c r="J3" s="32"/>
      <c r="K3" s="1"/>
    </row>
    <row r="4" spans="1:11" x14ac:dyDescent="0.25">
      <c r="A4" s="93"/>
      <c r="B4" s="94"/>
      <c r="C4" s="94"/>
      <c r="D4" s="95"/>
      <c r="E4" s="95"/>
      <c r="F4" s="95"/>
      <c r="G4" s="95"/>
      <c r="H4" s="95"/>
      <c r="I4" s="94"/>
      <c r="J4" s="96"/>
      <c r="K4" s="1"/>
    </row>
    <row r="5" spans="1:11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  <c r="K5" s="1"/>
    </row>
    <row r="6" spans="1:11" ht="15.75" x14ac:dyDescent="0.25">
      <c r="A6" s="61" t="s">
        <v>56</v>
      </c>
      <c r="B6" s="62"/>
      <c r="C6" s="62"/>
      <c r="D6" s="62"/>
      <c r="E6" s="62"/>
      <c r="F6" s="62"/>
      <c r="G6" s="62"/>
      <c r="H6" s="62"/>
      <c r="I6" s="62"/>
      <c r="J6" s="63"/>
      <c r="K6" s="1"/>
    </row>
    <row r="7" spans="1:11" ht="15.75" x14ac:dyDescent="0.25">
      <c r="A7" s="56" t="s">
        <v>5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6</v>
      </c>
      <c r="B8" s="80" t="s">
        <v>59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8" t="s">
        <v>35</v>
      </c>
      <c r="B9" s="80" t="s">
        <v>53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8" t="s">
        <v>36</v>
      </c>
      <c r="B10" s="80" t="s">
        <v>53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0.5" customHeight="1" x14ac:dyDescent="0.25">
      <c r="A11" s="4" t="s">
        <v>7</v>
      </c>
      <c r="B11" s="111" t="s">
        <v>62</v>
      </c>
      <c r="C11" s="111"/>
      <c r="D11" s="111"/>
      <c r="E11" s="111"/>
      <c r="F11" s="111"/>
      <c r="G11" s="111"/>
      <c r="H11" s="111"/>
      <c r="I11" s="111"/>
      <c r="J11" s="112"/>
    </row>
    <row r="12" spans="1:11" ht="35.25" customHeight="1" x14ac:dyDescent="0.25">
      <c r="A12" s="4" t="s">
        <v>8</v>
      </c>
      <c r="B12" s="111" t="s">
        <v>52</v>
      </c>
      <c r="C12" s="111"/>
      <c r="D12" s="111"/>
      <c r="E12" s="111"/>
      <c r="F12" s="111"/>
      <c r="G12" s="111"/>
      <c r="H12" s="111"/>
      <c r="I12" s="111"/>
      <c r="J12" s="112"/>
    </row>
    <row r="13" spans="1:11" ht="15.75" x14ac:dyDescent="0.25">
      <c r="A13" s="61" t="s">
        <v>9</v>
      </c>
      <c r="B13" s="62"/>
      <c r="C13" s="62"/>
      <c r="D13" s="62"/>
      <c r="E13" s="62"/>
      <c r="F13" s="62"/>
      <c r="G13" s="62"/>
      <c r="H13" s="62"/>
      <c r="I13" s="62"/>
      <c r="J13" s="63"/>
    </row>
    <row r="14" spans="1:11" ht="27.75" customHeight="1" x14ac:dyDescent="0.25">
      <c r="A14" s="4" t="s">
        <v>10</v>
      </c>
      <c r="B14" s="29">
        <f>_xlfn.NUMBERVALUE(LEFT($B$16,1))</f>
        <v>3</v>
      </c>
      <c r="C14" s="78" t="str">
        <f>IFERROR(VLOOKUP(B14,'[1]Validacion datos'!A2:B5,2,FALSE),"")</f>
        <v>DESARROLLO PRODUCTIVO</v>
      </c>
      <c r="D14" s="78"/>
      <c r="E14" s="78"/>
      <c r="F14" s="78"/>
      <c r="G14" s="78"/>
      <c r="H14" s="78"/>
      <c r="I14" s="78"/>
      <c r="J14" s="78"/>
    </row>
    <row r="15" spans="1:11" ht="26.25" customHeight="1" x14ac:dyDescent="0.25">
      <c r="A15" s="4" t="s">
        <v>11</v>
      </c>
      <c r="B15" s="7">
        <f>_xlfn.NUMBERVALUE(LEFT(B16,3))</f>
        <v>3.3</v>
      </c>
      <c r="C15" s="78" t="str">
        <f>IFERROR(VLOOKUP(B15,'[1]Validacion datos'!A8:B26,2,FALSE),"")</f>
        <v>Competitividad e innovavión en un ambiente favorable a la cooperación y la responsabilidad social</v>
      </c>
      <c r="D15" s="78"/>
      <c r="E15" s="78"/>
      <c r="F15" s="78"/>
      <c r="G15" s="78"/>
      <c r="H15" s="78"/>
      <c r="I15" s="78"/>
      <c r="J15" s="78"/>
    </row>
    <row r="16" spans="1:11" ht="30" customHeight="1" x14ac:dyDescent="0.25">
      <c r="A16" s="4" t="s">
        <v>12</v>
      </c>
      <c r="B16" s="8" t="s">
        <v>131</v>
      </c>
      <c r="C16" s="79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79"/>
      <c r="E16" s="79"/>
      <c r="F16" s="79"/>
      <c r="G16" s="79"/>
      <c r="H16" s="79"/>
      <c r="I16" s="79"/>
      <c r="J16" s="79"/>
    </row>
    <row r="17" spans="1:12" ht="15.75" x14ac:dyDescent="0.25">
      <c r="A17" s="61" t="s">
        <v>13</v>
      </c>
      <c r="B17" s="62"/>
      <c r="C17" s="62"/>
      <c r="D17" s="62"/>
      <c r="E17" s="62"/>
      <c r="F17" s="62"/>
      <c r="G17" s="62"/>
      <c r="H17" s="62"/>
      <c r="I17" s="62"/>
      <c r="J17" s="63"/>
    </row>
    <row r="18" spans="1:12" ht="29.25" customHeight="1" x14ac:dyDescent="0.25">
      <c r="A18" s="4" t="s">
        <v>14</v>
      </c>
      <c r="B18" s="59" t="s">
        <v>112</v>
      </c>
      <c r="C18" s="59"/>
      <c r="D18" s="59"/>
      <c r="E18" s="59"/>
      <c r="F18" s="59"/>
      <c r="G18" s="59"/>
      <c r="H18" s="59"/>
      <c r="I18" s="59"/>
      <c r="J18" s="60"/>
    </row>
    <row r="19" spans="1:12" ht="76.5" customHeight="1" x14ac:dyDescent="0.25">
      <c r="A19" s="9" t="s">
        <v>15</v>
      </c>
      <c r="B19" s="59" t="s">
        <v>133</v>
      </c>
      <c r="C19" s="59"/>
      <c r="D19" s="59"/>
      <c r="E19" s="59"/>
      <c r="F19" s="59"/>
      <c r="G19" s="59"/>
      <c r="H19" s="59"/>
      <c r="I19" s="59"/>
      <c r="J19" s="60"/>
    </row>
    <row r="20" spans="1:12" ht="34.5" customHeight="1" x14ac:dyDescent="0.25">
      <c r="A20" s="9" t="s">
        <v>16</v>
      </c>
      <c r="B20" s="59" t="s">
        <v>109</v>
      </c>
      <c r="C20" s="59"/>
      <c r="D20" s="59"/>
      <c r="E20" s="59"/>
      <c r="F20" s="59"/>
      <c r="G20" s="59"/>
      <c r="H20" s="59"/>
      <c r="I20" s="59"/>
      <c r="J20" s="60"/>
    </row>
    <row r="21" spans="1:12" ht="35.25" customHeight="1" x14ac:dyDescent="0.25">
      <c r="A21" s="9" t="s">
        <v>37</v>
      </c>
      <c r="B21" s="113" t="s">
        <v>58</v>
      </c>
      <c r="C21" s="59"/>
      <c r="D21" s="59"/>
      <c r="E21" s="59"/>
      <c r="F21" s="59"/>
      <c r="G21" s="59"/>
      <c r="H21" s="59"/>
      <c r="I21" s="59"/>
      <c r="J21" s="60"/>
      <c r="K21" s="1"/>
    </row>
    <row r="22" spans="1:12" ht="15.75" x14ac:dyDescent="0.25">
      <c r="A22" s="61" t="s">
        <v>17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2" ht="15.75" x14ac:dyDescent="0.25">
      <c r="A23" s="56" t="s">
        <v>18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64" t="s">
        <v>19</v>
      </c>
      <c r="B24" s="65"/>
      <c r="C24" s="66" t="s">
        <v>20</v>
      </c>
      <c r="D24" s="67"/>
      <c r="E24" s="67"/>
      <c r="F24" s="67" t="s">
        <v>21</v>
      </c>
      <c r="G24" s="67"/>
      <c r="H24" s="65"/>
      <c r="I24" s="66" t="s">
        <v>22</v>
      </c>
      <c r="J24" s="68"/>
    </row>
    <row r="25" spans="1:12" s="40" customFormat="1" x14ac:dyDescent="0.25">
      <c r="A25" s="104">
        <v>1364200000</v>
      </c>
      <c r="B25" s="105"/>
      <c r="C25" s="106">
        <v>1364200000</v>
      </c>
      <c r="D25" s="107"/>
      <c r="E25" s="108"/>
      <c r="F25" s="106">
        <v>200840429.63</v>
      </c>
      <c r="G25" s="107"/>
      <c r="H25" s="108"/>
      <c r="I25" s="109">
        <f>F25/C25</f>
        <v>0.14722212991496847</v>
      </c>
      <c r="J25" s="110"/>
      <c r="K25" s="41"/>
    </row>
    <row r="26" spans="1:12" ht="15.75" x14ac:dyDescent="0.25">
      <c r="A26" s="56" t="s">
        <v>23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5"/>
      <c r="B27"/>
      <c r="C27" s="74" t="s">
        <v>50</v>
      </c>
      <c r="D27" s="75"/>
      <c r="E27" s="74" t="s">
        <v>48</v>
      </c>
      <c r="F27" s="75"/>
      <c r="G27" s="74" t="s">
        <v>49</v>
      </c>
      <c r="H27" s="74"/>
      <c r="I27" s="74" t="s">
        <v>24</v>
      </c>
      <c r="J27" s="76"/>
    </row>
    <row r="28" spans="1:12" ht="38.25" x14ac:dyDescent="0.25">
      <c r="A28" s="10" t="s">
        <v>25</v>
      </c>
      <c r="B28" s="11" t="s">
        <v>26</v>
      </c>
      <c r="C28" s="11" t="s">
        <v>38</v>
      </c>
      <c r="D28" s="11" t="s">
        <v>39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2" ht="72" x14ac:dyDescent="0.25">
      <c r="A29" s="13" t="s">
        <v>122</v>
      </c>
      <c r="B29" s="14" t="s">
        <v>82</v>
      </c>
      <c r="C29" s="34">
        <v>60000</v>
      </c>
      <c r="D29" s="15">
        <v>1000000</v>
      </c>
      <c r="E29" s="15">
        <v>15000</v>
      </c>
      <c r="F29" s="15">
        <v>100000</v>
      </c>
      <c r="G29" s="16">
        <v>34958</v>
      </c>
      <c r="H29" s="35">
        <v>0</v>
      </c>
      <c r="I29" s="17">
        <f>IF(G29&gt;0,G29/C29,0)</f>
        <v>0.58263333333333334</v>
      </c>
      <c r="J29" s="18">
        <f>IF(H29&gt;0,H29/D29,0)</f>
        <v>0</v>
      </c>
      <c r="L29" s="37"/>
    </row>
    <row r="30" spans="1:12" x14ac:dyDescent="0.25">
      <c r="A30" s="19"/>
      <c r="B30" s="20"/>
      <c r="C30" s="21"/>
      <c r="D30" s="22"/>
      <c r="E30" s="22"/>
      <c r="F30" s="22"/>
      <c r="G30" s="23"/>
      <c r="H30" s="22"/>
      <c r="I30" s="17">
        <f>IF(G30&gt;0,G30/C30,0)</f>
        <v>0</v>
      </c>
      <c r="J30" s="18">
        <f>IF(H30&gt;0,H30/D30,0)</f>
        <v>0</v>
      </c>
    </row>
    <row r="31" spans="1:12" ht="15.75" x14ac:dyDescent="0.25">
      <c r="A31" s="61" t="s">
        <v>27</v>
      </c>
      <c r="B31" s="62"/>
      <c r="C31" s="62"/>
      <c r="D31" s="62"/>
      <c r="E31" s="62"/>
      <c r="F31" s="62"/>
      <c r="G31" s="62"/>
      <c r="H31" s="62"/>
      <c r="I31" s="62"/>
      <c r="J31" s="63"/>
    </row>
    <row r="32" spans="1:12" ht="15.75" x14ac:dyDescent="0.25">
      <c r="A32" s="56" t="s">
        <v>28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4" t="s">
        <v>29</v>
      </c>
      <c r="B33" s="59" t="s">
        <v>122</v>
      </c>
      <c r="C33" s="59"/>
      <c r="D33" s="59"/>
      <c r="E33" s="59"/>
      <c r="F33" s="59"/>
      <c r="G33" s="59"/>
      <c r="H33" s="59"/>
      <c r="I33" s="59"/>
      <c r="J33" s="60"/>
    </row>
    <row r="34" spans="1:11" ht="30" x14ac:dyDescent="0.25">
      <c r="A34" s="24" t="s">
        <v>30</v>
      </c>
      <c r="B34" s="59" t="s">
        <v>83</v>
      </c>
      <c r="C34" s="59"/>
      <c r="D34" s="59"/>
      <c r="E34" s="59"/>
      <c r="F34" s="59"/>
      <c r="G34" s="59"/>
      <c r="H34" s="59"/>
      <c r="I34" s="59"/>
      <c r="J34" s="60"/>
    </row>
    <row r="35" spans="1:11" ht="85.5" customHeight="1" x14ac:dyDescent="0.25">
      <c r="A35" s="24" t="s">
        <v>31</v>
      </c>
      <c r="B35" s="59" t="s">
        <v>123</v>
      </c>
      <c r="C35" s="59"/>
      <c r="D35" s="59"/>
      <c r="E35" s="59"/>
      <c r="F35" s="59"/>
      <c r="G35" s="59"/>
      <c r="H35" s="59"/>
      <c r="I35" s="59"/>
      <c r="J35" s="60"/>
    </row>
    <row r="36" spans="1:11" ht="30" x14ac:dyDescent="0.25">
      <c r="A36" s="42" t="s">
        <v>32</v>
      </c>
      <c r="B36" s="59"/>
      <c r="C36" s="59"/>
      <c r="D36" s="59"/>
      <c r="E36" s="59"/>
      <c r="F36" s="59"/>
      <c r="G36" s="59"/>
      <c r="H36" s="59"/>
      <c r="I36" s="59"/>
      <c r="J36" s="60"/>
    </row>
    <row r="37" spans="1:11" ht="15.75" x14ac:dyDescent="0.25">
      <c r="A37" s="61" t="s">
        <v>33</v>
      </c>
      <c r="B37" s="62"/>
      <c r="C37" s="62"/>
      <c r="D37" s="62"/>
      <c r="E37" s="62"/>
      <c r="F37" s="62"/>
      <c r="G37" s="62"/>
      <c r="H37" s="62"/>
      <c r="I37" s="62"/>
      <c r="J37" s="63"/>
    </row>
    <row r="38" spans="1:11" ht="15.75" x14ac:dyDescent="0.25">
      <c r="A38" s="49" t="s">
        <v>34</v>
      </c>
      <c r="B38" s="50"/>
      <c r="C38" s="50"/>
      <c r="D38" s="50"/>
      <c r="E38" s="50"/>
      <c r="F38" s="50"/>
      <c r="G38" s="50"/>
      <c r="H38" s="50"/>
      <c r="I38" s="50"/>
      <c r="J38" s="51"/>
      <c r="K38" s="1"/>
    </row>
    <row r="39" spans="1:11" ht="27.75" customHeight="1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1" ht="27.7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1" ht="30.75" customHeight="1" x14ac:dyDescent="0.25">
      <c r="A41" s="55" t="s">
        <v>41</v>
      </c>
      <c r="B41" s="55"/>
      <c r="C41" s="55"/>
      <c r="D41" s="55"/>
      <c r="E41" s="55"/>
      <c r="F41" s="55"/>
      <c r="G41" s="55"/>
      <c r="H41" s="55"/>
      <c r="I41" s="55"/>
      <c r="J41" s="55"/>
    </row>
  </sheetData>
  <mergeCells count="48">
    <mergeCell ref="A38:J38"/>
    <mergeCell ref="A39:J39"/>
    <mergeCell ref="A41:J41"/>
    <mergeCell ref="A32:J32"/>
    <mergeCell ref="B33:J33"/>
    <mergeCell ref="B34:J34"/>
    <mergeCell ref="B35:J35"/>
    <mergeCell ref="B36:J36"/>
    <mergeCell ref="A37:J37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¿En qué consiste el producto? su objetivo" sqref="B34:J34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Transporte de pasajeros</vt:lpstr>
      <vt:lpstr>Rótulos</vt:lpstr>
      <vt:lpstr>Permisos de Tran carga (2)</vt:lpstr>
      <vt:lpstr>MotoTaxi . Educacion Vial</vt:lpstr>
      <vt:lpstr>Ciu. Licencia de conducir</vt:lpstr>
      <vt:lpstr>ITV</vt:lpstr>
      <vt:lpstr>Campaña Educativa</vt:lpstr>
      <vt:lpstr>Eventos Seg. Vial</vt:lpstr>
      <vt:lpstr>CPU. Educacion Vial</vt:lpstr>
      <vt:lpstr>PCT. Educacion Vial</vt:lpstr>
      <vt:lpstr>Diseño de Corredores</vt:lpstr>
      <vt:lpstr>Corredores Integrados</vt:lpstr>
      <vt:lpstr>Alcandia Asistencia Tec.</vt:lpstr>
      <vt:lpstr>Alcandia planes movilidad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Cecilia Guzman</cp:lastModifiedBy>
  <cp:lastPrinted>2022-06-07T14:57:09Z</cp:lastPrinted>
  <dcterms:created xsi:type="dcterms:W3CDTF">2021-03-22T15:50:10Z</dcterms:created>
  <dcterms:modified xsi:type="dcterms:W3CDTF">2025-03-28T17:38:45Z</dcterms:modified>
</cp:coreProperties>
</file>