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externalReferences>
    <externalReference r:id="rId7"/>
  </externalReferences>
  <definedNames>
    <definedName name="_xlnm.Print_Area" localSheetId="5">ENEVIAL!$A$1:$AA$78</definedName>
    <definedName name="_xlnm.Print_Area" localSheetId="4">'TRÁNSITO Y VIALIDAD'!$A$1:$T$159</definedName>
    <definedName name="_xlnm.Print_Area" localSheetId="1">'TRANSPORTE DE CARGA '!$A$4:$T$277</definedName>
    <definedName name="_xlnm.Print_Area" localSheetId="3">'TRANSPORTE DE PASAJEROS'!$A$1:$U$73</definedName>
    <definedName name="_xlnm.Print_Area" localSheetId="2">'VEHICULOS DE MOTOR'!$A$1:$U$53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6" l="1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8" i="6"/>
  <c r="R11" i="8"/>
  <c r="R12" i="8"/>
  <c r="R13" i="8"/>
  <c r="R14" i="8"/>
  <c r="R15" i="8"/>
  <c r="R16" i="8"/>
  <c r="R17" i="8"/>
  <c r="R10" i="8"/>
  <c r="Q33" i="1"/>
  <c r="R26" i="1"/>
  <c r="R27" i="1"/>
  <c r="R28" i="1"/>
  <c r="R29" i="1"/>
  <c r="R30" i="1"/>
  <c r="R31" i="1"/>
  <c r="R32" i="1"/>
  <c r="R33" i="1"/>
  <c r="R34" i="1"/>
  <c r="R25" i="1"/>
  <c r="R20" i="1"/>
  <c r="R19" i="1"/>
  <c r="R18" i="1"/>
  <c r="R17" i="1"/>
  <c r="R16" i="1"/>
  <c r="R12" i="1"/>
  <c r="R11" i="1"/>
  <c r="R10" i="1"/>
  <c r="R9" i="1"/>
  <c r="R8" i="1"/>
  <c r="R7" i="1"/>
  <c r="Q34" i="1"/>
  <c r="Q32" i="1"/>
  <c r="Q31" i="1"/>
  <c r="Q30" i="1"/>
  <c r="Q28" i="1"/>
  <c r="Q29" i="1"/>
  <c r="Q27" i="1"/>
  <c r="Q26" i="1"/>
  <c r="Q25" i="1"/>
  <c r="Q20" i="1"/>
  <c r="Q19" i="1"/>
  <c r="Q18" i="1"/>
  <c r="Q17" i="1"/>
  <c r="Q16" i="1"/>
  <c r="Q12" i="1"/>
  <c r="Q11" i="1"/>
  <c r="Q10" i="1"/>
  <c r="Q9" i="1"/>
  <c r="Q8" i="1"/>
  <c r="Q7" i="1"/>
  <c r="P34" i="1"/>
  <c r="P33" i="1"/>
  <c r="P32" i="1"/>
  <c r="P31" i="1"/>
  <c r="P30" i="1"/>
  <c r="P29" i="1"/>
  <c r="P28" i="1"/>
  <c r="P27" i="1"/>
  <c r="P26" i="1"/>
  <c r="P25" i="1"/>
  <c r="S21" i="1"/>
  <c r="S22" i="1"/>
  <c r="S23" i="1"/>
  <c r="S24" i="1"/>
  <c r="P20" i="1"/>
  <c r="P19" i="1"/>
  <c r="P18" i="1"/>
  <c r="P17" i="1"/>
  <c r="P16" i="1"/>
  <c r="R13" i="1"/>
  <c r="Q13" i="1"/>
  <c r="R14" i="1"/>
  <c r="Q14" i="1"/>
  <c r="R15" i="1"/>
  <c r="Q15" i="1"/>
  <c r="P15" i="1"/>
  <c r="P14" i="1"/>
  <c r="P13" i="1"/>
  <c r="P12" i="1"/>
  <c r="P11" i="1"/>
  <c r="P10" i="1"/>
  <c r="P9" i="1"/>
  <c r="P8" i="1"/>
  <c r="S15" i="4"/>
  <c r="S9" i="4"/>
  <c r="R10" i="4"/>
  <c r="R11" i="4"/>
  <c r="R12" i="4"/>
  <c r="R13" i="4"/>
  <c r="R14" i="4"/>
  <c r="R9" i="4"/>
  <c r="R12" i="2"/>
  <c r="R13" i="2"/>
  <c r="R14" i="2"/>
  <c r="R15" i="2"/>
  <c r="R11" i="2"/>
  <c r="O16" i="2"/>
  <c r="P16" i="2"/>
  <c r="Q16" i="2"/>
  <c r="Q12" i="5"/>
  <c r="S9" i="5"/>
  <c r="P12" i="5"/>
  <c r="O12" i="5"/>
  <c r="S948" i="1"/>
  <c r="S947" i="1"/>
  <c r="S946" i="1"/>
  <c r="S945" i="1"/>
  <c r="S908" i="1"/>
  <c r="S907" i="1"/>
  <c r="S906" i="1"/>
  <c r="S905" i="1"/>
  <c r="S904" i="1"/>
  <c r="S869" i="1"/>
  <c r="S868" i="1"/>
  <c r="S867" i="1"/>
  <c r="S866" i="1"/>
  <c r="S865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35" i="1"/>
  <c r="S234" i="1"/>
  <c r="S233" i="1"/>
  <c r="S232" i="1"/>
  <c r="S231" i="1"/>
  <c r="S230" i="1"/>
  <c r="S229" i="1"/>
  <c r="S228" i="1"/>
  <c r="S227" i="1"/>
  <c r="S226" i="1"/>
  <c r="S225" i="1"/>
  <c r="S196" i="1"/>
  <c r="S195" i="1"/>
  <c r="S194" i="1"/>
  <c r="S193" i="1"/>
  <c r="S192" i="1"/>
  <c r="S191" i="1"/>
  <c r="S166" i="1"/>
  <c r="S165" i="1"/>
  <c r="S164" i="1"/>
  <c r="S163" i="1"/>
  <c r="S162" i="1"/>
  <c r="S161" i="1"/>
  <c r="S128" i="1"/>
  <c r="S127" i="1"/>
  <c r="S126" i="1"/>
  <c r="S125" i="1"/>
  <c r="S124" i="1"/>
  <c r="S12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O276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21" i="1"/>
  <c r="S14" i="1" l="1"/>
  <c r="S13" i="1"/>
  <c r="S15" i="1"/>
  <c r="S30" i="1"/>
  <c r="S27" i="1"/>
  <c r="S7" i="1"/>
  <c r="S17" i="1"/>
  <c r="S10" i="1"/>
  <c r="S19" i="1"/>
  <c r="S8" i="1"/>
  <c r="S11" i="1"/>
  <c r="S20" i="1"/>
  <c r="S9" i="1"/>
  <c r="S31" i="1"/>
  <c r="S28" i="1"/>
  <c r="S29" i="1"/>
  <c r="S32" i="1"/>
  <c r="S18" i="1"/>
  <c r="S16" i="1"/>
  <c r="S12" i="1"/>
  <c r="S34" i="1"/>
  <c r="S33" i="1"/>
  <c r="S26" i="1"/>
  <c r="S25" i="1"/>
  <c r="S8" i="5"/>
  <c r="R12" i="5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N12" i="5" l="1"/>
  <c r="O576" i="1"/>
  <c r="O577" i="1"/>
  <c r="O578" i="1"/>
  <c r="O579" i="1"/>
  <c r="O580" i="1"/>
  <c r="O581" i="1"/>
  <c r="O582" i="1"/>
  <c r="O583" i="1"/>
  <c r="O584" i="1"/>
  <c r="O585" i="1"/>
  <c r="O586" i="1"/>
  <c r="O575" i="1"/>
  <c r="N10" i="4"/>
  <c r="N11" i="4"/>
  <c r="N12" i="4"/>
  <c r="N13" i="4"/>
  <c r="N14" i="4"/>
  <c r="N9" i="4"/>
  <c r="N12" i="2" l="1"/>
  <c r="N13" i="2"/>
  <c r="N14" i="2"/>
  <c r="N15" i="2"/>
  <c r="N11" i="2"/>
  <c r="N10" i="8"/>
  <c r="N11" i="8"/>
  <c r="N12" i="8"/>
  <c r="N13" i="8"/>
  <c r="N14" i="8"/>
  <c r="N15" i="8"/>
  <c r="N16" i="8"/>
  <c r="N17" i="8"/>
  <c r="N9" i="5"/>
  <c r="N10" i="5"/>
  <c r="N11" i="5"/>
  <c r="N8" i="5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09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31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690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51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16" i="1"/>
  <c r="G820" i="1"/>
  <c r="K820" i="1"/>
  <c r="O866" i="1"/>
  <c r="O867" i="1"/>
  <c r="O868" i="1"/>
  <c r="O869" i="1"/>
  <c r="O865" i="1"/>
  <c r="O905" i="1"/>
  <c r="O906" i="1"/>
  <c r="O907" i="1"/>
  <c r="O908" i="1"/>
  <c r="O904" i="1"/>
  <c r="O946" i="1"/>
  <c r="O947" i="1"/>
  <c r="O948" i="1"/>
  <c r="O945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6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18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75" i="1"/>
  <c r="O265" i="1"/>
  <c r="O266" i="1"/>
  <c r="O267" i="1"/>
  <c r="O268" i="1"/>
  <c r="O269" i="1"/>
  <c r="O270" i="1"/>
  <c r="O271" i="1"/>
  <c r="O272" i="1"/>
  <c r="O273" i="1"/>
  <c r="O274" i="1"/>
  <c r="O275" i="1"/>
  <c r="O277" i="1"/>
  <c r="O278" i="1"/>
  <c r="O279" i="1"/>
  <c r="O280" i="1"/>
  <c r="O264" i="1"/>
  <c r="O226" i="1"/>
  <c r="O227" i="1"/>
  <c r="O228" i="1"/>
  <c r="O229" i="1"/>
  <c r="O230" i="1"/>
  <c r="O231" i="1"/>
  <c r="O232" i="1"/>
  <c r="O233" i="1"/>
  <c r="O234" i="1"/>
  <c r="O235" i="1"/>
  <c r="O225" i="1"/>
  <c r="O192" i="1"/>
  <c r="O193" i="1"/>
  <c r="O194" i="1"/>
  <c r="O195" i="1"/>
  <c r="O196" i="1"/>
  <c r="O191" i="1"/>
  <c r="O162" i="1"/>
  <c r="O163" i="1"/>
  <c r="O164" i="1"/>
  <c r="O165" i="1"/>
  <c r="O166" i="1"/>
  <c r="O161" i="1"/>
  <c r="O124" i="1"/>
  <c r="O125" i="1"/>
  <c r="O126" i="1"/>
  <c r="O127" i="1"/>
  <c r="O128" i="1"/>
  <c r="O123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69" i="1"/>
  <c r="O32" i="1"/>
  <c r="O31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3" i="1"/>
  <c r="O34" i="1"/>
  <c r="O7" i="1"/>
  <c r="K8" i="1"/>
  <c r="J15" i="2"/>
  <c r="J14" i="2"/>
  <c r="J13" i="2"/>
  <c r="J12" i="2"/>
  <c r="J11" i="2"/>
  <c r="J18" i="6"/>
  <c r="S9" i="6"/>
  <c r="S8" i="6"/>
  <c r="J29" i="6"/>
  <c r="I29" i="6"/>
  <c r="H29" i="6"/>
  <c r="G29" i="6"/>
  <c r="J28" i="6"/>
  <c r="J27" i="6"/>
  <c r="S10" i="6"/>
  <c r="S11" i="6"/>
  <c r="T820" i="1" l="1"/>
  <c r="E78" i="2"/>
  <c r="E79" i="2"/>
  <c r="E59" i="2"/>
  <c r="K59" i="2" s="1"/>
  <c r="E60" i="2"/>
  <c r="E61" i="2"/>
  <c r="E62" i="2"/>
  <c r="E63" i="2"/>
  <c r="E64" i="2"/>
  <c r="E65" i="2"/>
  <c r="E66" i="2"/>
  <c r="K946" i="1"/>
  <c r="K947" i="1"/>
  <c r="K948" i="1"/>
  <c r="K945" i="1"/>
  <c r="K905" i="1"/>
  <c r="K906" i="1"/>
  <c r="K907" i="1"/>
  <c r="K908" i="1"/>
  <c r="K904" i="1"/>
  <c r="K866" i="1"/>
  <c r="K867" i="1"/>
  <c r="K868" i="1"/>
  <c r="K869" i="1"/>
  <c r="K865" i="1"/>
  <c r="K817" i="1"/>
  <c r="K818" i="1"/>
  <c r="K821" i="1"/>
  <c r="K819" i="1"/>
  <c r="K822" i="1"/>
  <c r="K823" i="1"/>
  <c r="K824" i="1"/>
  <c r="K825" i="1"/>
  <c r="K826" i="1"/>
  <c r="K827" i="1"/>
  <c r="K828" i="1"/>
  <c r="K816" i="1"/>
  <c r="K752" i="1"/>
  <c r="K753" i="1"/>
  <c r="K755" i="1"/>
  <c r="K756" i="1"/>
  <c r="K754" i="1"/>
  <c r="K757" i="1"/>
  <c r="K758" i="1"/>
  <c r="K759" i="1"/>
  <c r="K760" i="1"/>
  <c r="K761" i="1"/>
  <c r="K762" i="1"/>
  <c r="K763" i="1"/>
  <c r="K751" i="1"/>
  <c r="K691" i="1"/>
  <c r="K692" i="1"/>
  <c r="K694" i="1"/>
  <c r="K695" i="1"/>
  <c r="K693" i="1"/>
  <c r="K696" i="1"/>
  <c r="K697" i="1"/>
  <c r="K698" i="1"/>
  <c r="K699" i="1"/>
  <c r="K700" i="1"/>
  <c r="K701" i="1"/>
  <c r="K702" i="1"/>
  <c r="K690" i="1"/>
  <c r="K632" i="1"/>
  <c r="K633" i="1"/>
  <c r="K635" i="1"/>
  <c r="K636" i="1"/>
  <c r="K634" i="1"/>
  <c r="K637" i="1"/>
  <c r="K638" i="1"/>
  <c r="K639" i="1"/>
  <c r="K640" i="1"/>
  <c r="K641" i="1"/>
  <c r="K642" i="1"/>
  <c r="K643" i="1"/>
  <c r="K631" i="1"/>
  <c r="K576" i="1"/>
  <c r="K578" i="1"/>
  <c r="K579" i="1"/>
  <c r="K577" i="1"/>
  <c r="K580" i="1"/>
  <c r="K581" i="1"/>
  <c r="K582" i="1"/>
  <c r="K583" i="1"/>
  <c r="K584" i="1"/>
  <c r="K585" i="1"/>
  <c r="K586" i="1"/>
  <c r="K575" i="1"/>
  <c r="K510" i="1"/>
  <c r="K511" i="1"/>
  <c r="K513" i="1"/>
  <c r="K514" i="1"/>
  <c r="K515" i="1"/>
  <c r="K512" i="1"/>
  <c r="K516" i="1"/>
  <c r="K517" i="1"/>
  <c r="K518" i="1"/>
  <c r="K519" i="1"/>
  <c r="K520" i="1"/>
  <c r="K521" i="1"/>
  <c r="K522" i="1"/>
  <c r="K509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6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18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75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21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64" i="1"/>
  <c r="K226" i="1"/>
  <c r="K227" i="1"/>
  <c r="K228" i="1"/>
  <c r="K229" i="1"/>
  <c r="K230" i="1"/>
  <c r="K231" i="1"/>
  <c r="K232" i="1"/>
  <c r="K233" i="1"/>
  <c r="K234" i="1"/>
  <c r="K235" i="1"/>
  <c r="K225" i="1"/>
  <c r="K192" i="1"/>
  <c r="K193" i="1"/>
  <c r="K194" i="1"/>
  <c r="K195" i="1"/>
  <c r="K196" i="1"/>
  <c r="K191" i="1"/>
  <c r="K124" i="1"/>
  <c r="K125" i="1"/>
  <c r="K126" i="1"/>
  <c r="K127" i="1"/>
  <c r="K128" i="1"/>
  <c r="K123" i="1"/>
  <c r="K162" i="1"/>
  <c r="K163" i="1"/>
  <c r="K164" i="1"/>
  <c r="K165" i="1"/>
  <c r="K166" i="1"/>
  <c r="K161" i="1"/>
  <c r="J12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69" i="1"/>
  <c r="I93" i="1"/>
  <c r="H93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7" i="1"/>
  <c r="I15" i="4"/>
  <c r="H15" i="4"/>
  <c r="G15" i="4"/>
  <c r="J14" i="4"/>
  <c r="J13" i="4"/>
  <c r="J12" i="4"/>
  <c r="J11" i="4"/>
  <c r="J10" i="4"/>
  <c r="J9" i="4"/>
  <c r="J15" i="4" l="1"/>
  <c r="J17" i="8"/>
  <c r="J16" i="8"/>
  <c r="J15" i="8"/>
  <c r="J14" i="8"/>
  <c r="J13" i="8"/>
  <c r="J12" i="8"/>
  <c r="J11" i="8"/>
  <c r="J10" i="8"/>
  <c r="I12" i="5"/>
  <c r="H12" i="5"/>
  <c r="G12" i="5"/>
  <c r="J8" i="5"/>
  <c r="J12" i="5"/>
  <c r="J11" i="5"/>
  <c r="S11" i="5" s="1"/>
  <c r="J10" i="5"/>
  <c r="J9" i="5"/>
  <c r="F10" i="6"/>
  <c r="S10" i="5"/>
  <c r="F12" i="5"/>
  <c r="E12" i="5"/>
  <c r="D12" i="5"/>
  <c r="C12" i="5"/>
  <c r="E59" i="8" l="1"/>
  <c r="D59" i="8"/>
  <c r="C59" i="8"/>
  <c r="F14" i="4"/>
  <c r="F13" i="4"/>
  <c r="F12" i="4"/>
  <c r="F11" i="4"/>
  <c r="F10" i="4"/>
  <c r="S10" i="4" s="1"/>
  <c r="F9" i="4"/>
  <c r="E15" i="4"/>
  <c r="D15" i="4"/>
  <c r="C15" i="4"/>
  <c r="S28" i="6" l="1"/>
  <c r="S20" i="6"/>
  <c r="S17" i="6"/>
  <c r="E29" i="6"/>
  <c r="D29" i="6"/>
  <c r="C29" i="6"/>
  <c r="F28" i="6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F19" i="6"/>
  <c r="S19" i="6" s="1"/>
  <c r="F18" i="6"/>
  <c r="S18" i="6" s="1"/>
  <c r="F17" i="6"/>
  <c r="F16" i="6"/>
  <c r="S16" i="6" s="1"/>
  <c r="F15" i="6"/>
  <c r="S15" i="6" s="1"/>
  <c r="F14" i="6"/>
  <c r="S14" i="6" s="1"/>
  <c r="F13" i="6"/>
  <c r="S13" i="6" s="1"/>
  <c r="F12" i="6"/>
  <c r="S12" i="6" s="1"/>
  <c r="F11" i="6"/>
  <c r="F9" i="6"/>
  <c r="F8" i="6"/>
  <c r="G92" i="1"/>
  <c r="T92" i="1" s="1"/>
  <c r="G91" i="1"/>
  <c r="T91" i="1" s="1"/>
  <c r="G90" i="1"/>
  <c r="T90" i="1" s="1"/>
  <c r="G89" i="1"/>
  <c r="T89" i="1" s="1"/>
  <c r="F15" i="2"/>
  <c r="S15" i="2" s="1"/>
  <c r="F14" i="2"/>
  <c r="S14" i="2" s="1"/>
  <c r="F13" i="2"/>
  <c r="S13" i="2" s="1"/>
  <c r="F12" i="2"/>
  <c r="S12" i="2" s="1"/>
  <c r="F11" i="2"/>
  <c r="S11" i="2" s="1"/>
  <c r="G908" i="1"/>
  <c r="G907" i="1"/>
  <c r="G906" i="1"/>
  <c r="G905" i="1"/>
  <c r="G904" i="1"/>
  <c r="G7" i="1"/>
  <c r="T7" i="1" s="1"/>
  <c r="G8" i="1"/>
  <c r="G9" i="1"/>
  <c r="G10" i="1"/>
  <c r="G11" i="1"/>
  <c r="G12" i="1"/>
  <c r="G13" i="1"/>
  <c r="G14" i="1"/>
  <c r="T14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R16" i="2"/>
  <c r="E16" i="2"/>
  <c r="G16" i="2"/>
  <c r="H16" i="2"/>
  <c r="I16" i="2"/>
  <c r="K16" i="2"/>
  <c r="L16" i="2"/>
  <c r="M16" i="2"/>
  <c r="R909" i="1"/>
  <c r="Q909" i="1"/>
  <c r="P909" i="1"/>
  <c r="N909" i="1"/>
  <c r="M909" i="1"/>
  <c r="L909" i="1"/>
  <c r="J909" i="1"/>
  <c r="I909" i="1"/>
  <c r="H909" i="1"/>
  <c r="F909" i="1"/>
  <c r="E909" i="1"/>
  <c r="D909" i="1"/>
  <c r="K909" i="1"/>
  <c r="G277" i="1"/>
  <c r="G278" i="1"/>
  <c r="G279" i="1"/>
  <c r="G280" i="1"/>
  <c r="G276" i="1"/>
  <c r="G88" i="1"/>
  <c r="T88" i="1" s="1"/>
  <c r="P236" i="1"/>
  <c r="P129" i="1"/>
  <c r="K12" i="5"/>
  <c r="L12" i="5"/>
  <c r="M12" i="5"/>
  <c r="F11" i="5"/>
  <c r="F10" i="5"/>
  <c r="F9" i="5"/>
  <c r="F8" i="5"/>
  <c r="K50" i="2"/>
  <c r="I51" i="2"/>
  <c r="G51" i="2"/>
  <c r="C51" i="2"/>
  <c r="E51" i="2"/>
  <c r="I91" i="2"/>
  <c r="G91" i="2"/>
  <c r="E91" i="2"/>
  <c r="C91" i="2"/>
  <c r="K90" i="2"/>
  <c r="K89" i="2"/>
  <c r="K88" i="2"/>
  <c r="I80" i="2"/>
  <c r="G80" i="2"/>
  <c r="E80" i="2"/>
  <c r="C80" i="2"/>
  <c r="K79" i="2"/>
  <c r="K78" i="2"/>
  <c r="K77" i="2"/>
  <c r="K76" i="2"/>
  <c r="I67" i="2"/>
  <c r="G67" i="2"/>
  <c r="E67" i="2"/>
  <c r="C67" i="2"/>
  <c r="K66" i="2"/>
  <c r="K65" i="2"/>
  <c r="K64" i="2"/>
  <c r="K63" i="2"/>
  <c r="K62" i="2"/>
  <c r="K61" i="2"/>
  <c r="K60" i="2"/>
  <c r="K47" i="2"/>
  <c r="K46" i="2"/>
  <c r="K44" i="2"/>
  <c r="K45" i="2"/>
  <c r="K43" i="2"/>
  <c r="K42" i="2"/>
  <c r="F16" i="2" l="1"/>
  <c r="G909" i="1"/>
  <c r="T34" i="1"/>
  <c r="T908" i="1"/>
  <c r="T31" i="1"/>
  <c r="T32" i="1"/>
  <c r="T29" i="1"/>
  <c r="T24" i="1"/>
  <c r="T19" i="1"/>
  <c r="T17" i="1"/>
  <c r="T13" i="1"/>
  <c r="T18" i="1"/>
  <c r="T22" i="1"/>
  <c r="T12" i="1"/>
  <c r="T16" i="1"/>
  <c r="T10" i="1"/>
  <c r="T33" i="1"/>
  <c r="T30" i="1"/>
  <c r="T28" i="1"/>
  <c r="T21" i="1"/>
  <c r="T11" i="1"/>
  <c r="T8" i="1"/>
  <c r="T9" i="1"/>
  <c r="T25" i="1"/>
  <c r="T20" i="1"/>
  <c r="T15" i="1"/>
  <c r="T26" i="1"/>
  <c r="T27" i="1"/>
  <c r="T23" i="1"/>
  <c r="N16" i="2"/>
  <c r="J16" i="2"/>
  <c r="O909" i="1"/>
  <c r="T905" i="1"/>
  <c r="T907" i="1"/>
  <c r="T906" i="1"/>
  <c r="S909" i="1"/>
  <c r="T904" i="1"/>
  <c r="T278" i="1"/>
  <c r="T280" i="1"/>
  <c r="T277" i="1"/>
  <c r="T279" i="1"/>
  <c r="T276" i="1"/>
  <c r="T515" i="1"/>
  <c r="R35" i="1"/>
  <c r="Q35" i="1"/>
  <c r="K91" i="2"/>
  <c r="K80" i="2"/>
  <c r="K67" i="2"/>
  <c r="K41" i="2"/>
  <c r="K48" i="2"/>
  <c r="K49" i="2"/>
  <c r="K40" i="2"/>
  <c r="T35" i="1" l="1"/>
  <c r="T909" i="1"/>
  <c r="S16" i="2"/>
  <c r="K51" i="2"/>
  <c r="E35" i="1"/>
  <c r="F35" i="1"/>
  <c r="H35" i="1"/>
  <c r="I35" i="1"/>
  <c r="J35" i="1"/>
  <c r="L35" i="1"/>
  <c r="M35" i="1"/>
  <c r="N35" i="1"/>
  <c r="P35" i="1"/>
  <c r="G946" i="1"/>
  <c r="G947" i="1"/>
  <c r="G948" i="1"/>
  <c r="E949" i="1"/>
  <c r="F949" i="1"/>
  <c r="H949" i="1"/>
  <c r="I949" i="1"/>
  <c r="J949" i="1"/>
  <c r="L949" i="1"/>
  <c r="M949" i="1"/>
  <c r="N949" i="1"/>
  <c r="P949" i="1"/>
  <c r="Q949" i="1"/>
  <c r="R949" i="1"/>
  <c r="G866" i="1"/>
  <c r="G867" i="1"/>
  <c r="G868" i="1"/>
  <c r="G869" i="1"/>
  <c r="E870" i="1"/>
  <c r="F870" i="1"/>
  <c r="H870" i="1"/>
  <c r="I870" i="1"/>
  <c r="J870" i="1"/>
  <c r="L870" i="1"/>
  <c r="M870" i="1"/>
  <c r="N870" i="1"/>
  <c r="P870" i="1"/>
  <c r="Q870" i="1"/>
  <c r="R870" i="1"/>
  <c r="G817" i="1"/>
  <c r="G818" i="1"/>
  <c r="G821" i="1"/>
  <c r="G819" i="1"/>
  <c r="G822" i="1"/>
  <c r="G823" i="1"/>
  <c r="G824" i="1"/>
  <c r="G825" i="1"/>
  <c r="G826" i="1"/>
  <c r="G827" i="1"/>
  <c r="G828" i="1"/>
  <c r="E829" i="1"/>
  <c r="F829" i="1"/>
  <c r="H829" i="1"/>
  <c r="I829" i="1"/>
  <c r="J829" i="1"/>
  <c r="L829" i="1"/>
  <c r="M829" i="1"/>
  <c r="N829" i="1"/>
  <c r="P829" i="1"/>
  <c r="Q829" i="1"/>
  <c r="R829" i="1"/>
  <c r="G752" i="1"/>
  <c r="G753" i="1"/>
  <c r="G755" i="1"/>
  <c r="G756" i="1"/>
  <c r="G754" i="1"/>
  <c r="G757" i="1"/>
  <c r="G758" i="1"/>
  <c r="G759" i="1"/>
  <c r="G760" i="1"/>
  <c r="G761" i="1"/>
  <c r="G762" i="1"/>
  <c r="G763" i="1"/>
  <c r="E764" i="1"/>
  <c r="F764" i="1"/>
  <c r="H764" i="1"/>
  <c r="I764" i="1"/>
  <c r="J764" i="1"/>
  <c r="L764" i="1"/>
  <c r="M764" i="1"/>
  <c r="N764" i="1"/>
  <c r="P764" i="1"/>
  <c r="Q764" i="1"/>
  <c r="R764" i="1"/>
  <c r="G691" i="1"/>
  <c r="G692" i="1"/>
  <c r="G694" i="1"/>
  <c r="G695" i="1"/>
  <c r="G693" i="1"/>
  <c r="G696" i="1"/>
  <c r="G697" i="1"/>
  <c r="G698" i="1"/>
  <c r="G699" i="1"/>
  <c r="G700" i="1"/>
  <c r="G701" i="1"/>
  <c r="G702" i="1"/>
  <c r="E703" i="1"/>
  <c r="F703" i="1"/>
  <c r="H703" i="1"/>
  <c r="I703" i="1"/>
  <c r="J703" i="1"/>
  <c r="L703" i="1"/>
  <c r="M703" i="1"/>
  <c r="N703" i="1"/>
  <c r="P703" i="1"/>
  <c r="Q703" i="1"/>
  <c r="R703" i="1"/>
  <c r="G632" i="1"/>
  <c r="G633" i="1"/>
  <c r="G635" i="1"/>
  <c r="G636" i="1"/>
  <c r="G634" i="1"/>
  <c r="G637" i="1"/>
  <c r="G638" i="1"/>
  <c r="G639" i="1"/>
  <c r="G640" i="1"/>
  <c r="G641" i="1"/>
  <c r="G642" i="1"/>
  <c r="G643" i="1"/>
  <c r="E644" i="1"/>
  <c r="F644" i="1"/>
  <c r="H644" i="1"/>
  <c r="I644" i="1"/>
  <c r="J644" i="1"/>
  <c r="L644" i="1"/>
  <c r="M644" i="1"/>
  <c r="N644" i="1"/>
  <c r="P644" i="1"/>
  <c r="Q644" i="1"/>
  <c r="R644" i="1"/>
  <c r="G576" i="1"/>
  <c r="G578" i="1"/>
  <c r="G579" i="1"/>
  <c r="G577" i="1"/>
  <c r="G580" i="1"/>
  <c r="G581" i="1"/>
  <c r="G582" i="1"/>
  <c r="G583" i="1"/>
  <c r="G584" i="1"/>
  <c r="G585" i="1"/>
  <c r="G586" i="1"/>
  <c r="E587" i="1"/>
  <c r="F587" i="1"/>
  <c r="H587" i="1"/>
  <c r="I587" i="1"/>
  <c r="J587" i="1"/>
  <c r="L587" i="1"/>
  <c r="M587" i="1"/>
  <c r="N587" i="1"/>
  <c r="P587" i="1"/>
  <c r="Q587" i="1"/>
  <c r="R587" i="1"/>
  <c r="G510" i="1"/>
  <c r="G511" i="1"/>
  <c r="G513" i="1"/>
  <c r="G514" i="1"/>
  <c r="G512" i="1"/>
  <c r="G516" i="1"/>
  <c r="G517" i="1"/>
  <c r="G518" i="1"/>
  <c r="G519" i="1"/>
  <c r="G520" i="1"/>
  <c r="G521" i="1"/>
  <c r="G522" i="1"/>
  <c r="E523" i="1"/>
  <c r="F523" i="1"/>
  <c r="H523" i="1"/>
  <c r="I523" i="1"/>
  <c r="J523" i="1"/>
  <c r="L523" i="1"/>
  <c r="M523" i="1"/>
  <c r="N523" i="1"/>
  <c r="P523" i="1"/>
  <c r="Q523" i="1"/>
  <c r="R523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E481" i="1"/>
  <c r="F481" i="1"/>
  <c r="H481" i="1"/>
  <c r="I481" i="1"/>
  <c r="J481" i="1"/>
  <c r="L481" i="1"/>
  <c r="M481" i="1"/>
  <c r="N481" i="1"/>
  <c r="P481" i="1"/>
  <c r="Q481" i="1"/>
  <c r="R481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E433" i="1"/>
  <c r="F433" i="1"/>
  <c r="H433" i="1"/>
  <c r="I433" i="1"/>
  <c r="J433" i="1"/>
  <c r="L433" i="1"/>
  <c r="M433" i="1"/>
  <c r="N433" i="1"/>
  <c r="P433" i="1"/>
  <c r="Q433" i="1"/>
  <c r="R433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E390" i="1"/>
  <c r="F390" i="1"/>
  <c r="H390" i="1"/>
  <c r="I390" i="1"/>
  <c r="J390" i="1"/>
  <c r="L390" i="1"/>
  <c r="M390" i="1"/>
  <c r="N390" i="1"/>
  <c r="P390" i="1"/>
  <c r="Q390" i="1"/>
  <c r="R390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E335" i="1"/>
  <c r="F335" i="1"/>
  <c r="H335" i="1"/>
  <c r="I335" i="1"/>
  <c r="J335" i="1"/>
  <c r="L335" i="1"/>
  <c r="M335" i="1"/>
  <c r="N335" i="1"/>
  <c r="P335" i="1"/>
  <c r="Q335" i="1"/>
  <c r="R335" i="1"/>
  <c r="G265" i="1"/>
  <c r="G266" i="1"/>
  <c r="G267" i="1"/>
  <c r="G268" i="1"/>
  <c r="G269" i="1"/>
  <c r="G270" i="1"/>
  <c r="G271" i="1"/>
  <c r="G272" i="1"/>
  <c r="G273" i="1"/>
  <c r="G274" i="1"/>
  <c r="G275" i="1"/>
  <c r="G264" i="1"/>
  <c r="E281" i="1"/>
  <c r="F281" i="1"/>
  <c r="H281" i="1"/>
  <c r="I281" i="1"/>
  <c r="J281" i="1"/>
  <c r="L281" i="1"/>
  <c r="M281" i="1"/>
  <c r="N281" i="1"/>
  <c r="P281" i="1"/>
  <c r="Q281" i="1"/>
  <c r="R281" i="1"/>
  <c r="Q236" i="1"/>
  <c r="R236" i="1"/>
  <c r="G226" i="1"/>
  <c r="G227" i="1"/>
  <c r="G228" i="1"/>
  <c r="G229" i="1"/>
  <c r="G230" i="1"/>
  <c r="G231" i="1"/>
  <c r="G232" i="1"/>
  <c r="G233" i="1"/>
  <c r="G234" i="1"/>
  <c r="G235" i="1"/>
  <c r="E236" i="1"/>
  <c r="F236" i="1"/>
  <c r="H236" i="1"/>
  <c r="I236" i="1"/>
  <c r="J236" i="1"/>
  <c r="L236" i="1"/>
  <c r="M236" i="1"/>
  <c r="N236" i="1"/>
  <c r="G192" i="1"/>
  <c r="G193" i="1"/>
  <c r="G194" i="1"/>
  <c r="G195" i="1"/>
  <c r="G196" i="1"/>
  <c r="E197" i="1"/>
  <c r="F197" i="1"/>
  <c r="H197" i="1"/>
  <c r="I197" i="1"/>
  <c r="J197" i="1"/>
  <c r="L197" i="1"/>
  <c r="M197" i="1"/>
  <c r="N197" i="1"/>
  <c r="P197" i="1"/>
  <c r="Q197" i="1"/>
  <c r="R197" i="1"/>
  <c r="G162" i="1"/>
  <c r="G163" i="1"/>
  <c r="G164" i="1"/>
  <c r="G165" i="1"/>
  <c r="G166" i="1"/>
  <c r="E167" i="1"/>
  <c r="F167" i="1"/>
  <c r="H167" i="1"/>
  <c r="I167" i="1"/>
  <c r="J167" i="1"/>
  <c r="L167" i="1"/>
  <c r="M167" i="1"/>
  <c r="N167" i="1"/>
  <c r="P167" i="1"/>
  <c r="Q167" i="1"/>
  <c r="R167" i="1"/>
  <c r="G124" i="1"/>
  <c r="G125" i="1"/>
  <c r="G126" i="1"/>
  <c r="G127" i="1"/>
  <c r="G128" i="1"/>
  <c r="E129" i="1"/>
  <c r="F129" i="1"/>
  <c r="H129" i="1"/>
  <c r="I129" i="1"/>
  <c r="L129" i="1"/>
  <c r="M129" i="1"/>
  <c r="N129" i="1"/>
  <c r="Q129" i="1"/>
  <c r="R129" i="1"/>
  <c r="G70" i="1"/>
  <c r="T70" i="1" s="1"/>
  <c r="G71" i="1"/>
  <c r="T71" i="1" s="1"/>
  <c r="G72" i="1"/>
  <c r="T72" i="1" s="1"/>
  <c r="G73" i="1"/>
  <c r="T73" i="1" s="1"/>
  <c r="G74" i="1"/>
  <c r="T74" i="1" s="1"/>
  <c r="G75" i="1"/>
  <c r="T75" i="1" s="1"/>
  <c r="G76" i="1"/>
  <c r="T76" i="1" s="1"/>
  <c r="G77" i="1"/>
  <c r="T77" i="1" s="1"/>
  <c r="G78" i="1"/>
  <c r="T78" i="1" s="1"/>
  <c r="G79" i="1"/>
  <c r="T79" i="1" s="1"/>
  <c r="G80" i="1"/>
  <c r="T80" i="1" s="1"/>
  <c r="G81" i="1"/>
  <c r="T81" i="1" s="1"/>
  <c r="G82" i="1"/>
  <c r="T82" i="1" s="1"/>
  <c r="G83" i="1"/>
  <c r="T83" i="1" s="1"/>
  <c r="G84" i="1"/>
  <c r="T84" i="1" s="1"/>
  <c r="G85" i="1"/>
  <c r="T85" i="1" s="1"/>
  <c r="G86" i="1"/>
  <c r="T86" i="1" s="1"/>
  <c r="G87" i="1"/>
  <c r="T87" i="1" s="1"/>
  <c r="G69" i="1"/>
  <c r="T69" i="1" s="1"/>
  <c r="E93" i="1"/>
  <c r="F93" i="1"/>
  <c r="J93" i="1"/>
  <c r="L93" i="1"/>
  <c r="M93" i="1"/>
  <c r="N93" i="1"/>
  <c r="P93" i="1"/>
  <c r="Q93" i="1"/>
  <c r="R93" i="1"/>
  <c r="D93" i="1"/>
  <c r="T275" i="1" l="1"/>
  <c r="S870" i="1"/>
  <c r="T636" i="1"/>
  <c r="K949" i="1"/>
  <c r="O949" i="1"/>
  <c r="S236" i="1"/>
  <c r="T230" i="1"/>
  <c r="T163" i="1"/>
  <c r="T125" i="1"/>
  <c r="S129" i="1"/>
  <c r="S390" i="1"/>
  <c r="T232" i="1"/>
  <c r="T231" i="1"/>
  <c r="S703" i="1"/>
  <c r="T192" i="1"/>
  <c r="S523" i="1"/>
  <c r="S587" i="1"/>
  <c r="S829" i="1"/>
  <c r="S167" i="1"/>
  <c r="S481" i="1"/>
  <c r="O93" i="1"/>
  <c r="S949" i="1"/>
  <c r="T194" i="1"/>
  <c r="S281" i="1"/>
  <c r="S764" i="1"/>
  <c r="K93" i="1"/>
  <c r="S93" i="1"/>
  <c r="T196" i="1"/>
  <c r="S335" i="1"/>
  <c r="S644" i="1"/>
  <c r="S35" i="1"/>
  <c r="S433" i="1"/>
  <c r="G281" i="1"/>
  <c r="T233" i="1"/>
  <c r="T229" i="1"/>
  <c r="T235" i="1"/>
  <c r="T227" i="1"/>
  <c r="T234" i="1"/>
  <c r="T226" i="1"/>
  <c r="T228" i="1"/>
  <c r="T195" i="1"/>
  <c r="S197" i="1"/>
  <c r="T193" i="1"/>
  <c r="T164" i="1"/>
  <c r="T166" i="1"/>
  <c r="T162" i="1"/>
  <c r="T165" i="1"/>
  <c r="T128" i="1"/>
  <c r="T124" i="1"/>
  <c r="T127" i="1"/>
  <c r="T126" i="1"/>
  <c r="G93" i="1"/>
  <c r="G945" i="1"/>
  <c r="G949" i="1" s="1"/>
  <c r="T869" i="1"/>
  <c r="T867" i="1"/>
  <c r="T868" i="1"/>
  <c r="O870" i="1"/>
  <c r="K870" i="1"/>
  <c r="T93" i="1" l="1"/>
  <c r="Y7" i="1" s="1"/>
  <c r="G865" i="1"/>
  <c r="G870" i="1" s="1"/>
  <c r="D870" i="1"/>
  <c r="O829" i="1"/>
  <c r="K829" i="1"/>
  <c r="G816" i="1" l="1"/>
  <c r="G829" i="1" s="1"/>
  <c r="O764" i="1"/>
  <c r="K764" i="1"/>
  <c r="G751" i="1" l="1"/>
  <c r="G764" i="1" s="1"/>
  <c r="O703" i="1"/>
  <c r="K703" i="1"/>
  <c r="T695" i="1" l="1"/>
  <c r="D703" i="1"/>
  <c r="T693" i="1"/>
  <c r="G690" i="1"/>
  <c r="G703" i="1" s="1"/>
  <c r="O644" i="1"/>
  <c r="K644" i="1"/>
  <c r="G631" i="1" l="1"/>
  <c r="G644" i="1" s="1"/>
  <c r="O587" i="1"/>
  <c r="K587" i="1"/>
  <c r="G575" i="1" l="1"/>
  <c r="G587" i="1" s="1"/>
  <c r="O523" i="1"/>
  <c r="K523" i="1"/>
  <c r="T514" i="1" l="1"/>
  <c r="G509" i="1"/>
  <c r="G523" i="1" s="1"/>
  <c r="O481" i="1"/>
  <c r="K481" i="1"/>
  <c r="D481" i="1" l="1"/>
  <c r="G468" i="1"/>
  <c r="G481" i="1" s="1"/>
  <c r="O433" i="1"/>
  <c r="K433" i="1"/>
  <c r="G418" i="1" l="1"/>
  <c r="G433" i="1" s="1"/>
  <c r="D433" i="1"/>
  <c r="O390" i="1"/>
  <c r="K390" i="1"/>
  <c r="G375" i="1" l="1"/>
  <c r="G390" i="1" s="1"/>
  <c r="O335" i="1"/>
  <c r="K335" i="1"/>
  <c r="G321" i="1" l="1"/>
  <c r="G335" i="1" s="1"/>
  <c r="D335" i="1"/>
  <c r="O281" i="1"/>
  <c r="K281" i="1"/>
  <c r="D281" i="1" l="1"/>
  <c r="O236" i="1"/>
  <c r="K236" i="1"/>
  <c r="D236" i="1" l="1"/>
  <c r="G225" i="1"/>
  <c r="G236" i="1" s="1"/>
  <c r="O197" i="1"/>
  <c r="K197" i="1"/>
  <c r="T225" i="1" l="1"/>
  <c r="T236" i="1" s="1"/>
  <c r="Y11" i="1" s="1"/>
  <c r="G191" i="1"/>
  <c r="G197" i="1" s="1"/>
  <c r="O167" i="1"/>
  <c r="K167" i="1"/>
  <c r="G161" i="1" l="1"/>
  <c r="G167" i="1" s="1"/>
  <c r="K129" i="1"/>
  <c r="O129" i="1" l="1"/>
  <c r="G123" i="1"/>
  <c r="G129" i="1" l="1"/>
  <c r="T123" i="1"/>
  <c r="R58" i="8"/>
  <c r="R57" i="8"/>
  <c r="R56" i="8"/>
  <c r="R55" i="8"/>
  <c r="R54" i="8"/>
  <c r="Q59" i="8"/>
  <c r="P59" i="8"/>
  <c r="O59" i="8"/>
  <c r="N58" i="8"/>
  <c r="N57" i="8"/>
  <c r="N56" i="8"/>
  <c r="N55" i="8"/>
  <c r="N54" i="8"/>
  <c r="M59" i="8"/>
  <c r="L59" i="8"/>
  <c r="K59" i="8"/>
  <c r="J58" i="8"/>
  <c r="J57" i="8"/>
  <c r="J56" i="8"/>
  <c r="J55" i="8"/>
  <c r="J54" i="8"/>
  <c r="I59" i="8"/>
  <c r="H59" i="8"/>
  <c r="G59" i="8"/>
  <c r="F58" i="8"/>
  <c r="F57" i="8"/>
  <c r="F56" i="8"/>
  <c r="F55" i="8"/>
  <c r="S55" i="8" s="1"/>
  <c r="F54" i="8"/>
  <c r="Q18" i="8"/>
  <c r="P18" i="8"/>
  <c r="O18" i="8"/>
  <c r="I18" i="8"/>
  <c r="H18" i="8"/>
  <c r="G18" i="8"/>
  <c r="F17" i="8"/>
  <c r="S17" i="8" s="1"/>
  <c r="E18" i="8"/>
  <c r="D18" i="8"/>
  <c r="C18" i="8"/>
  <c r="F16" i="8"/>
  <c r="S16" i="8" s="1"/>
  <c r="F15" i="8"/>
  <c r="S15" i="8" s="1"/>
  <c r="F14" i="8"/>
  <c r="S14" i="8" s="1"/>
  <c r="F13" i="8"/>
  <c r="S13" i="8" s="1"/>
  <c r="F12" i="8"/>
  <c r="F11" i="8"/>
  <c r="F10" i="8"/>
  <c r="S54" i="8" l="1"/>
  <c r="S57" i="8"/>
  <c r="S58" i="8"/>
  <c r="S56" i="8"/>
  <c r="S12" i="8"/>
  <c r="S11" i="8"/>
  <c r="S10" i="8"/>
  <c r="R18" i="8"/>
  <c r="F59" i="8"/>
  <c r="J59" i="8"/>
  <c r="N59" i="8"/>
  <c r="F18" i="8"/>
  <c r="J18" i="8"/>
  <c r="R59" i="8"/>
  <c r="N18" i="8"/>
  <c r="M18" i="8"/>
  <c r="L18" i="8"/>
  <c r="K18" i="8"/>
  <c r="S18" i="8" l="1"/>
  <c r="S59" i="8"/>
  <c r="D949" i="1"/>
  <c r="T948" i="1"/>
  <c r="D829" i="1"/>
  <c r="D764" i="1"/>
  <c r="D644" i="1"/>
  <c r="D587" i="1"/>
  <c r="D523" i="1"/>
  <c r="D390" i="1"/>
  <c r="T946" i="1" l="1"/>
  <c r="T945" i="1"/>
  <c r="T947" i="1"/>
  <c r="T756" i="1"/>
  <c r="T522" i="1"/>
  <c r="T762" i="1"/>
  <c r="T763" i="1"/>
  <c r="T521" i="1"/>
  <c r="T702" i="1"/>
  <c r="T579" i="1"/>
  <c r="T577" i="1"/>
  <c r="T581" i="1"/>
  <c r="T585" i="1"/>
  <c r="T752" i="1"/>
  <c r="T757" i="1"/>
  <c r="T759" i="1"/>
  <c r="T761" i="1"/>
  <c r="T819" i="1"/>
  <c r="T823" i="1"/>
  <c r="T827" i="1"/>
  <c r="T633" i="1"/>
  <c r="T634" i="1"/>
  <c r="T381" i="1"/>
  <c r="T480" i="1"/>
  <c r="T828" i="1"/>
  <c r="T384" i="1"/>
  <c r="T510" i="1"/>
  <c r="T520" i="1"/>
  <c r="T753" i="1"/>
  <c r="T754" i="1"/>
  <c r="T700" i="1"/>
  <c r="T420" i="1"/>
  <c r="T422" i="1"/>
  <c r="T423" i="1"/>
  <c r="T425" i="1"/>
  <c r="T576" i="1"/>
  <c r="T824" i="1"/>
  <c r="T518" i="1"/>
  <c r="T635" i="1"/>
  <c r="T637" i="1"/>
  <c r="T639" i="1"/>
  <c r="T426" i="1"/>
  <c r="T428" i="1"/>
  <c r="T432" i="1"/>
  <c r="T470" i="1"/>
  <c r="T473" i="1"/>
  <c r="T640" i="1"/>
  <c r="T818" i="1"/>
  <c r="T826" i="1"/>
  <c r="T386" i="1"/>
  <c r="T477" i="1"/>
  <c r="T513" i="1"/>
  <c r="T385" i="1"/>
  <c r="T387" i="1"/>
  <c r="T431" i="1"/>
  <c r="T516" i="1"/>
  <c r="T698" i="1"/>
  <c r="T817" i="1"/>
  <c r="T586" i="1"/>
  <c r="T692" i="1"/>
  <c r="T755" i="1"/>
  <c r="T419" i="1"/>
  <c r="T519" i="1"/>
  <c r="T584" i="1"/>
  <c r="T691" i="1"/>
  <c r="T701" i="1"/>
  <c r="T476" i="1"/>
  <c r="T643" i="1"/>
  <c r="T697" i="1"/>
  <c r="T821" i="1"/>
  <c r="T378" i="1"/>
  <c r="T375" i="1"/>
  <c r="T512" i="1"/>
  <c r="T509" i="1"/>
  <c r="T517" i="1"/>
  <c r="T638" i="1"/>
  <c r="T379" i="1"/>
  <c r="T382" i="1"/>
  <c r="T418" i="1"/>
  <c r="T430" i="1"/>
  <c r="T472" i="1"/>
  <c r="T475" i="1"/>
  <c r="T583" i="1"/>
  <c r="T632" i="1"/>
  <c r="T642" i="1"/>
  <c r="T694" i="1"/>
  <c r="T696" i="1"/>
  <c r="T825" i="1"/>
  <c r="T866" i="1"/>
  <c r="T421" i="1"/>
  <c r="T424" i="1"/>
  <c r="T575" i="1"/>
  <c r="T377" i="1"/>
  <c r="T380" i="1"/>
  <c r="T389" i="1"/>
  <c r="T429" i="1"/>
  <c r="T471" i="1"/>
  <c r="T474" i="1"/>
  <c r="T511" i="1"/>
  <c r="T582" i="1"/>
  <c r="T758" i="1"/>
  <c r="T822" i="1"/>
  <c r="T865" i="1"/>
  <c r="T478" i="1"/>
  <c r="T699" i="1"/>
  <c r="T383" i="1"/>
  <c r="T376" i="1"/>
  <c r="T388" i="1"/>
  <c r="T427" i="1"/>
  <c r="T469" i="1"/>
  <c r="T479" i="1"/>
  <c r="T578" i="1"/>
  <c r="T580" i="1"/>
  <c r="T641" i="1"/>
  <c r="T690" i="1"/>
  <c r="T760" i="1"/>
  <c r="T816" i="1"/>
  <c r="T751" i="1"/>
  <c r="T631" i="1"/>
  <c r="T468" i="1"/>
  <c r="D197" i="1"/>
  <c r="D167" i="1"/>
  <c r="D129" i="1"/>
  <c r="R29" i="6"/>
  <c r="Q29" i="6"/>
  <c r="P29" i="6"/>
  <c r="O29" i="6"/>
  <c r="N29" i="6"/>
  <c r="M29" i="6"/>
  <c r="L29" i="6"/>
  <c r="K29" i="6"/>
  <c r="F29" i="6"/>
  <c r="Q15" i="4"/>
  <c r="P15" i="4"/>
  <c r="O15" i="4"/>
  <c r="M15" i="4"/>
  <c r="L15" i="4"/>
  <c r="K15" i="4"/>
  <c r="S14" i="4"/>
  <c r="S13" i="4"/>
  <c r="S12" i="4"/>
  <c r="D16" i="2"/>
  <c r="C16" i="2"/>
  <c r="N15" i="4" l="1"/>
  <c r="T949" i="1"/>
  <c r="T870" i="1"/>
  <c r="Y23" i="1" s="1"/>
  <c r="T829" i="1"/>
  <c r="Y22" i="1" s="1"/>
  <c r="T764" i="1"/>
  <c r="Y21" i="1" s="1"/>
  <c r="T703" i="1"/>
  <c r="Y20" i="1" s="1"/>
  <c r="T644" i="1"/>
  <c r="Y19" i="1" s="1"/>
  <c r="T587" i="1"/>
  <c r="Y18" i="1" s="1"/>
  <c r="T523" i="1"/>
  <c r="Y17" i="1" s="1"/>
  <c r="T481" i="1"/>
  <c r="Y16" i="1" s="1"/>
  <c r="T433" i="1"/>
  <c r="Y15" i="1" s="1"/>
  <c r="T390" i="1"/>
  <c r="Y14" i="1" s="1"/>
  <c r="T269" i="1"/>
  <c r="T161" i="1"/>
  <c r="T167" i="1" s="1"/>
  <c r="Y9" i="1" s="1"/>
  <c r="T322" i="1"/>
  <c r="T323" i="1"/>
  <c r="T326" i="1"/>
  <c r="T330" i="1"/>
  <c r="T332" i="1"/>
  <c r="T191" i="1"/>
  <c r="T197" i="1" s="1"/>
  <c r="Y10" i="1" s="1"/>
  <c r="T273" i="1"/>
  <c r="T265" i="1"/>
  <c r="T272" i="1"/>
  <c r="T325" i="1"/>
  <c r="T331" i="1"/>
  <c r="T266" i="1"/>
  <c r="T270" i="1"/>
  <c r="T274" i="1"/>
  <c r="T328" i="1"/>
  <c r="T334" i="1"/>
  <c r="T268" i="1"/>
  <c r="T324" i="1"/>
  <c r="T327" i="1"/>
  <c r="T329" i="1"/>
  <c r="T333" i="1"/>
  <c r="T267" i="1"/>
  <c r="T271" i="1"/>
  <c r="T321" i="1"/>
  <c r="T264" i="1"/>
  <c r="S12" i="5"/>
  <c r="S29" i="6"/>
  <c r="F15" i="4"/>
  <c r="R15" i="4"/>
  <c r="S11" i="4"/>
  <c r="T335" i="1" l="1"/>
  <c r="Y13" i="1" s="1"/>
  <c r="T281" i="1"/>
  <c r="Y12" i="1" s="1"/>
  <c r="T129" i="1"/>
  <c r="Y8" i="1" s="1"/>
  <c r="D35" i="1" l="1"/>
  <c r="G35" i="1" l="1"/>
  <c r="O35" i="1"/>
  <c r="K35" i="1"/>
</calcChain>
</file>

<file path=xl/sharedStrings.xml><?xml version="1.0" encoding="utf-8"?>
<sst xmlns="http://schemas.openxmlformats.org/spreadsheetml/2006/main" count="1018" uniqueCount="189">
  <si>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</si>
  <si>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</si>
  <si>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</si>
  <si>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</si>
  <si>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</si>
  <si>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</si>
  <si>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</si>
  <si>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</si>
  <si>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</si>
  <si>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</si>
  <si>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</si>
  <si>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</si>
  <si>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</si>
  <si>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</si>
  <si>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</si>
  <si>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</si>
  <si>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</si>
  <si>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</si>
  <si>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</si>
  <si>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</si>
  <si>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</si>
  <si>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</si>
  <si>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</si>
  <si>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Centros con mayores servicios Realizados </t>
  </si>
  <si>
    <t xml:space="preserve">Permiso de Aprendizaje </t>
  </si>
  <si>
    <t xml:space="preserve">SEDE CENTRAL </t>
  </si>
  <si>
    <t xml:space="preserve">Licencia de  Conducir </t>
  </si>
  <si>
    <t>MULTICENTRO CHURCHILL</t>
  </si>
  <si>
    <t>Licencia de Motorista</t>
  </si>
  <si>
    <t xml:space="preserve">MEGACENTRO </t>
  </si>
  <si>
    <t xml:space="preserve">Duplicados </t>
  </si>
  <si>
    <t>SAMBIL</t>
  </si>
  <si>
    <t xml:space="preserve">Cambio de Transmisión 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</si>
  <si>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</si>
  <si>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</si>
  <si>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</si>
  <si>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</si>
  <si>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</si>
  <si>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</si>
  <si>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</si>
  <si>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</si>
  <si>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SAN FRANCISCO DE MACORÍS</t>
  </si>
  <si>
    <t>Licencia de Conducir Categoría 5</t>
  </si>
  <si>
    <t>PUERTO PLATA</t>
  </si>
  <si>
    <t>Licencia de Conducir Policías</t>
  </si>
  <si>
    <t>MAO</t>
  </si>
  <si>
    <t>Renovación Policías</t>
  </si>
  <si>
    <t>HIGUEY</t>
  </si>
  <si>
    <t>Duplicados Policías</t>
  </si>
  <si>
    <t>BARAHONA</t>
  </si>
  <si>
    <t>Cambio de Categoría Policías</t>
  </si>
  <si>
    <t>SAN JUAN DE LA MAGUANA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</si>
  <si>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</si>
  <si>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</si>
  <si>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</si>
  <si>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</si>
  <si>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</si>
  <si>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</si>
  <si>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</si>
  <si>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</si>
  <si>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</si>
  <si>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</si>
  <si>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</si>
  <si>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</si>
  <si>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</si>
  <si>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</si>
  <si>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</si>
  <si>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</si>
  <si>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</si>
  <si>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</si>
  <si>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</si>
  <si>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</si>
  <si>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</si>
  <si>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</si>
  <si>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</si>
  <si>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Cambio de Categoría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</si>
  <si>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</si>
  <si>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</si>
  <si>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</si>
  <si>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</si>
  <si>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</si>
  <si>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</si>
  <si>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</si>
  <si>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</si>
  <si>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</si>
  <si>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</si>
  <si>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</si>
  <si>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</si>
  <si>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</si>
  <si>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</si>
  <si>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</si>
  <si>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</si>
  <si>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</si>
  <si>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</si>
  <si>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</si>
  <si>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</si>
  <si>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</si>
  <si>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</si>
  <si>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</si>
  <si>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</si>
  <si>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</si>
  <si>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</si>
  <si>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</si>
  <si>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</si>
  <si>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 xml:space="preserve">PERMISOS DE EMITIDOS EN FERIADO DE SEMANA SANTA POR TIPO DE CARGA </t>
  </si>
  <si>
    <t xml:space="preserve">TIPO DE CARGA </t>
  </si>
  <si>
    <t>TOTAL</t>
  </si>
  <si>
    <t xml:space="preserve"> </t>
  </si>
  <si>
    <t xml:space="preserve">Agua Envasada </t>
  </si>
  <si>
    <t xml:space="preserve">Alimentos Perecederos en Poco Tiempo </t>
  </si>
  <si>
    <t>Cal Viva para Genereción Electrica</t>
  </si>
  <si>
    <t xml:space="preserve">Combustible </t>
  </si>
  <si>
    <t>Envases y Papel Desechables</t>
  </si>
  <si>
    <t>Juguetes</t>
  </si>
  <si>
    <t xml:space="preserve">Medicamentos, Equipos Medicos y Servicios de Desechos Hospitalarios </t>
  </si>
  <si>
    <t xml:space="preserve">Organización de Eventos </t>
  </si>
  <si>
    <t>Pollos</t>
  </si>
  <si>
    <t xml:space="preserve">Transporte de Valores </t>
  </si>
  <si>
    <t>PERMISOS DE CARGA EMITIDOS PARA ZONA DE ACCESO RESTRINGIDO POR SECTOR AL QUE PERTENECE</t>
  </si>
  <si>
    <t xml:space="preserve">SECTOR </t>
  </si>
  <si>
    <t xml:space="preserve">Alimentos </t>
  </si>
  <si>
    <t xml:space="preserve">Bebidas </t>
  </si>
  <si>
    <t xml:space="preserve">Comercio </t>
  </si>
  <si>
    <t xml:space="preserve">Construcción </t>
  </si>
  <si>
    <t xml:space="preserve">Energía </t>
  </si>
  <si>
    <t xml:space="preserve">Industria Manofacturera </t>
  </si>
  <si>
    <t>Salud</t>
  </si>
  <si>
    <t xml:space="preserve">Zona Francas </t>
  </si>
  <si>
    <t xml:space="preserve">PERMISOS ENTREGADOS PARA ZONA DE ACCESO RESTRINGIDO SEGÚN TAMAÑO DE LOS VEHÍCULOS </t>
  </si>
  <si>
    <t>CANTIDAD DE EJES</t>
  </si>
  <si>
    <t>Cuatro Ejes</t>
  </si>
  <si>
    <t xml:space="preserve">Cinco Ejes </t>
  </si>
  <si>
    <t xml:space="preserve">Seis Ejes </t>
  </si>
  <si>
    <t xml:space="preserve">Siete Ejes o mas </t>
  </si>
  <si>
    <t>TIPOS DE PERMISOS EN ZONA DE ACCESO RESTRINGIDO (ZAR)</t>
  </si>
  <si>
    <t xml:space="preserve">TIPOS DE PERMISOS </t>
  </si>
  <si>
    <t>Puntual</t>
  </si>
  <si>
    <t xml:space="preserve">Recurrente </t>
  </si>
  <si>
    <t xml:space="preserve">Extrapesado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</si>
  <si>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</si>
  <si>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</si>
  <si>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</si>
  <si>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</si>
  <si>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</si>
  <si>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>Contactos con operadores de TP</t>
  </si>
  <si>
    <t>Recepción de documentos TP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</si>
  <si>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</si>
  <si>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</si>
  <si>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</si>
  <si>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</si>
  <si>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de lujo y-o Limosina con chofer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</si>
  <si>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</si>
  <si>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</si>
  <si>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</si>
  <si>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</si>
  <si>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</si>
  <si>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Funerarias (Persona Física o Moral) </t>
  </si>
  <si>
    <t xml:space="preserve">Licencia de Operación Transporte Escolar (Escuelas Centros Educativos y Universidades) </t>
  </si>
  <si>
    <t xml:space="preserve">Licencia de Operación Transporte City Tour (Tren sobre Ruedas) Persona Física o Moral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</si>
  <si>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</si>
  <si>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</si>
  <si>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</si>
  <si>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</si>
  <si>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</si>
  <si>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Persona Moral, Transporte Turístico Terrestre de Aventura (Four Wheel y Buggy) 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</si>
  <si>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</si>
  <si>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</si>
  <si>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</si>
  <si>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</si>
  <si>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</si>
  <si>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</si>
  <si>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</si>
  <si>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</si>
  <si>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</si>
  <si>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</si>
  <si>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</si>
  <si>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TRÁNSITO Y VIALIDAD (DEPARTAMENTO DE SUPERVISIÓN Y CONTROL)</t>
  </si>
  <si>
    <t>Período: 2022</t>
  </si>
  <si>
    <t>Evaluacion de punton y/o Tramos solicitados</t>
  </si>
  <si>
    <t>Seguimineto y supervicion de recomendaciones realizadas</t>
  </si>
  <si>
    <t>Colocacion de señales verticales (unidad)</t>
  </si>
  <si>
    <t>Aplicación de señales horizontales recomendadas, metros lineales (Pintura de Trafico)</t>
  </si>
  <si>
    <t>Colocacion de elementos de seguridad y canalizacion de transito adecuados (Boyas)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</si>
  <si>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</si>
  <si>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</si>
  <si>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</si>
  <si>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</si>
  <si>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</si>
  <si>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>SERVICIOS DE LICENCIAS DE CONDUCIR NUEVA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</si>
</sst>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3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5" fillId="2" borderId="2" xfId="2" applyFont="1" applyFill="1" applyBorder="1" applyAlignment="1">
      <alignment horizontal="right"/>
    </xf>
    <xf numFmtId="1" fontId="5" fillId="2" borderId="2" xfId="2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right"/>
    </xf>
    <xf numFmtId="1" fontId="5" fillId="2" borderId="15" xfId="12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2" borderId="1" xfId="6" applyFont="1" applyFill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5" fillId="0" borderId="2" xfId="0" applyFont="1" applyBorder="1"/>
    <xf numFmtId="0" fontId="15" fillId="0" borderId="16" xfId="0" applyFont="1" applyBorder="1"/>
    <xf numFmtId="0" fontId="17" fillId="0" borderId="1" xfId="0" applyFont="1" applyBorder="1"/>
    <xf numFmtId="0" fontId="17" fillId="0" borderId="12" xfId="0" applyFont="1" applyBorder="1"/>
    <xf numFmtId="0" fontId="12" fillId="2" borderId="1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0" fontId="9" fillId="2" borderId="0" xfId="0" applyFont="1" applyFill="1"/>
    <xf numFmtId="3" fontId="9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2" fillId="2" borderId="0" xfId="0" applyFont="1" applyFill="1"/>
    <xf numFmtId="1" fontId="14" fillId="2" borderId="2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16" fillId="2" borderId="2" xfId="0" applyFont="1" applyFill="1" applyBorder="1"/>
    <xf numFmtId="0" fontId="16" fillId="2" borderId="16" xfId="0" applyFont="1" applyFill="1" applyBorder="1"/>
    <xf numFmtId="0" fontId="15" fillId="2" borderId="2" xfId="0" applyFont="1" applyFill="1" applyBorder="1"/>
    <xf numFmtId="0" fontId="15" fillId="2" borderId="16" xfId="0" applyFont="1" applyFill="1" applyBorder="1"/>
    <xf numFmtId="0" fontId="2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1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12" fillId="3" borderId="11" xfId="0" applyNumberFormat="1" applyFont="1" applyFill="1" applyBorder="1" applyAlignment="1">
      <alignment horizontal="right"/>
    </xf>
    <xf numFmtId="3" fontId="12" fillId="3" borderId="12" xfId="0" applyNumberFormat="1" applyFont="1" applyFill="1" applyBorder="1" applyAlignment="1">
      <alignment horizontal="right"/>
    </xf>
    <xf numFmtId="0" fontId="12" fillId="3" borderId="11" xfId="0" applyFont="1" applyFill="1" applyBorder="1" applyAlignment="1">
      <alignment horizontal="right"/>
    </xf>
    <xf numFmtId="0" fontId="12" fillId="3" borderId="12" xfId="0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2A-4EDC-B3C6-FE36CB6DF3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CONDUCIR'!$C$7:$C$34</c:f>
              <c:strCache>
                <c:ptCount val="28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Cambio de Oficial a Civil</c:v>
                </c:pt>
                <c:pt idx="6">
                  <c:v>Cambio de Militar a Civil</c:v>
                </c:pt>
                <c:pt idx="7">
                  <c:v>Emisión Licencia de Conducir Diplomática</c:v>
                </c:pt>
                <c:pt idx="8">
                  <c:v>Cambio de Extranjero a Dominicano</c:v>
                </c:pt>
                <c:pt idx="9">
                  <c:v>Licencia de Conducir Categoría 5</c:v>
                </c:pt>
                <c:pt idx="10">
                  <c:v>Licencia de Conducir Policías</c:v>
                </c:pt>
                <c:pt idx="11">
                  <c:v>Renovación Policías</c:v>
                </c:pt>
                <c:pt idx="12">
                  <c:v>Duplicados Policías</c:v>
                </c:pt>
                <c:pt idx="13">
                  <c:v>Cambio de Categoría Policías</c:v>
                </c:pt>
                <c:pt idx="14">
                  <c:v>Licencia de Conducir Militares</c:v>
                </c:pt>
                <c:pt idx="15">
                  <c:v>Renovación Militares</c:v>
                </c:pt>
                <c:pt idx="16">
                  <c:v>Duplicados Militares</c:v>
                </c:pt>
                <c:pt idx="17">
                  <c:v>Cambio de Categoría Militares</c:v>
                </c:pt>
                <c:pt idx="18">
                  <c:v>Renovación Permiso de Aprendizaje</c:v>
                </c:pt>
                <c:pt idx="19">
                  <c:v>Renovación de Licencias de Conducir Categoría 1</c:v>
                </c:pt>
                <c:pt idx="20">
                  <c:v>Renovación de Licencias de Conducir Categoría 2</c:v>
                </c:pt>
                <c:pt idx="21">
                  <c:v>Renovación de Licencias de Conducir Categoría 3</c:v>
                </c:pt>
                <c:pt idx="22">
                  <c:v>Renovación de Licencias de Conducir Categoría 4</c:v>
                </c:pt>
                <c:pt idx="23">
                  <c:v>Renovación de Licencias de Conducir Categoría 5</c:v>
                </c:pt>
                <c:pt idx="24">
                  <c:v>Cambio de Licencias de Conducir Categoría 2 a 3 </c:v>
                </c:pt>
                <c:pt idx="25">
                  <c:v>Cambio de Licencias de Conducir Categoría 3 a 4</c:v>
                </c:pt>
                <c:pt idx="26">
                  <c:v>Re-Examen Teórico</c:v>
                </c:pt>
                <c:pt idx="27">
                  <c:v>Re-Examen Práctico</c:v>
                </c:pt>
              </c:strCache>
            </c:strRef>
          </c:cat>
          <c:val>
            <c:numRef>
              <c:f>'LICENCIA DE CONDUCIR'!$S$7:$S$34</c:f>
              <c:numCache>
                <c:formatCode>#,##0</c:formatCode>
                <c:ptCount val="28"/>
                <c:pt idx="0">
                  <c:v>25560</c:v>
                </c:pt>
                <c:pt idx="1">
                  <c:v>24235</c:v>
                </c:pt>
                <c:pt idx="2">
                  <c:v>234</c:v>
                </c:pt>
                <c:pt idx="3">
                  <c:v>4803</c:v>
                </c:pt>
                <c:pt idx="4">
                  <c:v>0</c:v>
                </c:pt>
                <c:pt idx="5">
                  <c:v>137</c:v>
                </c:pt>
                <c:pt idx="6">
                  <c:v>127</c:v>
                </c:pt>
                <c:pt idx="7">
                  <c:v>30</c:v>
                </c:pt>
                <c:pt idx="8">
                  <c:v>603</c:v>
                </c:pt>
                <c:pt idx="9">
                  <c:v>297</c:v>
                </c:pt>
                <c:pt idx="10">
                  <c:v>185</c:v>
                </c:pt>
                <c:pt idx="11">
                  <c:v>824</c:v>
                </c:pt>
                <c:pt idx="12">
                  <c:v>14</c:v>
                </c:pt>
                <c:pt idx="13">
                  <c:v>115</c:v>
                </c:pt>
                <c:pt idx="14">
                  <c:v>502</c:v>
                </c:pt>
                <c:pt idx="15">
                  <c:v>2387</c:v>
                </c:pt>
                <c:pt idx="16">
                  <c:v>39</c:v>
                </c:pt>
                <c:pt idx="17">
                  <c:v>112</c:v>
                </c:pt>
                <c:pt idx="18">
                  <c:v>43618</c:v>
                </c:pt>
                <c:pt idx="19">
                  <c:v>2548</c:v>
                </c:pt>
                <c:pt idx="20">
                  <c:v>61693</c:v>
                </c:pt>
                <c:pt idx="21">
                  <c:v>10217</c:v>
                </c:pt>
                <c:pt idx="22">
                  <c:v>1462</c:v>
                </c:pt>
                <c:pt idx="23">
                  <c:v>210</c:v>
                </c:pt>
                <c:pt idx="24">
                  <c:v>2037</c:v>
                </c:pt>
                <c:pt idx="25">
                  <c:v>356</c:v>
                </c:pt>
                <c:pt idx="26">
                  <c:v>2660</c:v>
                </c:pt>
                <c:pt idx="27">
                  <c:v>9444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2-4D6C-8657-36D22C1E64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92167199"/>
        <c:axId val="1106515519"/>
      </c:barChart>
      <c:catAx>
        <c:axId val="1092167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6515519"/>
        <c:crosses val="autoZero"/>
        <c:auto val="1"/>
        <c:lblAlgn val="ctr"/>
        <c:lblOffset val="100"/>
        <c:noMultiLvlLbl val="0"/>
      </c:catAx>
      <c:valAx>
        <c:axId val="110651551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9216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</a:t>
            </a:r>
            <a:r>
              <a:rPr lang="es-DO" baseline="0"/>
              <a:t> francisco de macoris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CONDUCIR'!$C$418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CONDUCIR'!$S$418</c:f>
              <c:numCache>
                <c:formatCode>General</c:formatCode>
                <c:ptCount val="1"/>
                <c:pt idx="0">
                  <c:v>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5-4E97-BEF0-13B920160D0E}"/>
            </c:ext>
          </c:extLst>
        </c:ser>
        <c:ser>
          <c:idx val="1"/>
          <c:order val="1"/>
          <c:tx>
            <c:strRef>
              <c:f>'LICENCIA DE CONDUCIR'!$C$419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CONDUCIR'!$S$419</c:f>
              <c:numCache>
                <c:formatCode>General</c:formatCode>
                <c:ptCount val="1"/>
                <c:pt idx="0">
                  <c:v>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5-4E97-BEF0-13B920160D0E}"/>
            </c:ext>
          </c:extLst>
        </c:ser>
        <c:ser>
          <c:idx val="2"/>
          <c:order val="2"/>
          <c:tx>
            <c:strRef>
              <c:f>'LICENCIA DE CONDUCIR'!$C$420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CONDUCIR'!$S$420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5-4E97-BEF0-13B920160D0E}"/>
            </c:ext>
          </c:extLst>
        </c:ser>
        <c:ser>
          <c:idx val="3"/>
          <c:order val="3"/>
          <c:tx>
            <c:strRef>
              <c:f>'LICENCIA DE CONDUCIR'!$C$421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CONDUCIR'!$S$421</c:f>
              <c:numCache>
                <c:formatCode>General</c:formatCode>
                <c:ptCount val="1"/>
                <c:pt idx="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C5-4E97-BEF0-13B920160D0E}"/>
            </c:ext>
          </c:extLst>
        </c:ser>
        <c:ser>
          <c:idx val="4"/>
          <c:order val="4"/>
          <c:tx>
            <c:strRef>
              <c:f>'LICENCIA DE CONDUCIR'!$C$422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C5-4E97-BEF0-13B920160D0E}"/>
            </c:ext>
          </c:extLst>
        </c:ser>
        <c:ser>
          <c:idx val="5"/>
          <c:order val="5"/>
          <c:tx>
            <c:strRef>
              <c:f>'LICENCIA DE CONDUCIR'!$C$423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CONDUCIR'!$S$423</c:f>
              <c:numCache>
                <c:formatCode>General</c:formatCode>
                <c:ptCount val="1"/>
                <c:pt idx="0">
                  <c:v>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C5-4E97-BEF0-13B920160D0E}"/>
            </c:ext>
          </c:extLst>
        </c:ser>
        <c:ser>
          <c:idx val="6"/>
          <c:order val="6"/>
          <c:tx>
            <c:strRef>
              <c:f>'LICENCIA DE CONDUCIR'!$C$424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C5-4E97-BEF0-13B920160D0E}"/>
            </c:ext>
          </c:extLst>
        </c:ser>
        <c:ser>
          <c:idx val="7"/>
          <c:order val="7"/>
          <c:tx>
            <c:strRef>
              <c:f>'LICENCIA DE CONDUCIR'!$C$425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CONDUCIR'!$S$425</c:f>
              <c:numCache>
                <c:formatCode>General</c:formatCode>
                <c:ptCount val="1"/>
                <c:pt idx="0">
                  <c:v>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C5-4E97-BEF0-13B920160D0E}"/>
            </c:ext>
          </c:extLst>
        </c:ser>
        <c:ser>
          <c:idx val="8"/>
          <c:order val="8"/>
          <c:tx>
            <c:strRef>
              <c:f>'LICENCIA DE CONDUCIR'!$C$426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CONDUCIR'!$S$426</c:f>
              <c:numCache>
                <c:formatCode>General</c:formatCode>
                <c:ptCount val="1"/>
                <c:pt idx="0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C5-4E97-BEF0-13B920160D0E}"/>
            </c:ext>
          </c:extLst>
        </c:ser>
        <c:ser>
          <c:idx val="9"/>
          <c:order val="9"/>
          <c:tx>
            <c:strRef>
              <c:f>'LICENCIA DE CONDUCIR'!$C$427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CONDUCIR'!$S$427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C5-4E97-BEF0-13B920160D0E}"/>
            </c:ext>
          </c:extLst>
        </c:ser>
        <c:ser>
          <c:idx val="10"/>
          <c:order val="10"/>
          <c:tx>
            <c:strRef>
              <c:f>'LICENCIA DE CONDUCIR'!$C$428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CONDUCIR'!$S$428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C5-4E97-BEF0-13B920160D0E}"/>
            </c:ext>
          </c:extLst>
        </c:ser>
        <c:ser>
          <c:idx val="11"/>
          <c:order val="11"/>
          <c:tx>
            <c:strRef>
              <c:f>'LICENCIA DE CONDUCIR'!$C$429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CONDUCIR'!$S$429</c:f>
              <c:numCache>
                <c:formatCode>General</c:formatCode>
                <c:ptCount val="1"/>
                <c:pt idx="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C5-4E97-BEF0-13B920160D0E}"/>
            </c:ext>
          </c:extLst>
        </c:ser>
        <c:ser>
          <c:idx val="12"/>
          <c:order val="12"/>
          <c:tx>
            <c:strRef>
              <c:f>'LICENCIA DE CONDUCIR'!$C$430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CONDUCIR'!$S$430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C5-4E97-BEF0-13B920160D0E}"/>
            </c:ext>
          </c:extLst>
        </c:ser>
        <c:ser>
          <c:idx val="13"/>
          <c:order val="13"/>
          <c:tx>
            <c:strRef>
              <c:f>'LICENCIA DE CONDUCIR'!$C$431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CONDUCIR'!$S$431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2C5-4E97-BEF0-13B920160D0E}"/>
            </c:ext>
          </c:extLst>
        </c:ser>
        <c:ser>
          <c:idx val="14"/>
          <c:order val="14"/>
          <c:tx>
            <c:strRef>
              <c:f>'LICENCIA DE CONDUCIR'!$C$432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CONDUCIR'!$S$432</c:f>
              <c:numCache>
                <c:formatCode>General</c:formatCode>
                <c:ptCount val="1"/>
                <c:pt idx="0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C5-4E97-BEF0-13B920160D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9311"/>
        <c:axId val="66490607"/>
      </c:barChart>
      <c:catAx>
        <c:axId val="19329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0607"/>
        <c:crosses val="autoZero"/>
        <c:auto val="1"/>
        <c:lblAlgn val="ctr"/>
        <c:lblOffset val="100"/>
        <c:noMultiLvlLbl val="0"/>
      </c:catAx>
      <c:valAx>
        <c:axId val="664906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2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puerto plata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CONDUCIR'!$C$468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CONDUCIR'!$S$468</c:f>
              <c:numCache>
                <c:formatCode>General</c:formatCode>
                <c:ptCount val="1"/>
                <c:pt idx="0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5-4A5A-B5B9-3A37AAC6FFF8}"/>
            </c:ext>
          </c:extLst>
        </c:ser>
        <c:ser>
          <c:idx val="1"/>
          <c:order val="1"/>
          <c:tx>
            <c:strRef>
              <c:f>'LICENCIA DE CONDUCIR'!$C$469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CONDUCIR'!$S$469</c:f>
              <c:numCache>
                <c:formatCode>General</c:formatCode>
                <c:ptCount val="1"/>
                <c:pt idx="0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5-4A5A-B5B9-3A37AAC6FFF8}"/>
            </c:ext>
          </c:extLst>
        </c:ser>
        <c:ser>
          <c:idx val="2"/>
          <c:order val="2"/>
          <c:tx>
            <c:strRef>
              <c:f>'LICENCIA DE CONDUCIR'!$C$470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CONDUCIR'!$S$470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85-4A5A-B5B9-3A37AAC6FFF8}"/>
            </c:ext>
          </c:extLst>
        </c:ser>
        <c:ser>
          <c:idx val="3"/>
          <c:order val="3"/>
          <c:tx>
            <c:strRef>
              <c:f>'LICENCIA DE CONDUCIR'!$C$471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CONDUCIR'!$S$471</c:f>
              <c:numCache>
                <c:formatCode>General</c:formatCode>
                <c:ptCount val="1"/>
                <c:pt idx="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85-4A5A-B5B9-3A37AAC6FFF8}"/>
            </c:ext>
          </c:extLst>
        </c:ser>
        <c:ser>
          <c:idx val="4"/>
          <c:order val="4"/>
          <c:tx>
            <c:strRef>
              <c:f>'LICENCIA DE CONDUCIR'!$C$472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CONDUCIR'!$S$472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85-4A5A-B5B9-3A37AAC6FFF8}"/>
            </c:ext>
          </c:extLst>
        </c:ser>
        <c:ser>
          <c:idx val="5"/>
          <c:order val="5"/>
          <c:tx>
            <c:strRef>
              <c:f>'LICENCIA DE CONDUCIR'!$C$473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CONDUCIR'!$S$473</c:f>
              <c:numCache>
                <c:formatCode>General</c:formatCode>
                <c:ptCount val="1"/>
                <c:pt idx="0">
                  <c:v>2392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85-4A5A-B5B9-3A37AAC6FFF8}"/>
            </c:ext>
          </c:extLst>
        </c:ser>
        <c:ser>
          <c:idx val="6"/>
          <c:order val="6"/>
          <c:tx>
            <c:strRef>
              <c:f>'LICENCIA DE CONDUCIR'!$C$474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CONDUCIR'!$S$474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85-4A5A-B5B9-3A37AAC6FFF8}"/>
            </c:ext>
          </c:extLst>
        </c:ser>
        <c:ser>
          <c:idx val="7"/>
          <c:order val="7"/>
          <c:tx>
            <c:strRef>
              <c:f>'LICENCIA DE CONDUCIR'!$C$475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CONDUCIR'!$S$475</c:f>
              <c:numCache>
                <c:formatCode>General</c:formatCode>
                <c:ptCount val="1"/>
                <c:pt idx="0">
                  <c:v>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85-4A5A-B5B9-3A37AAC6FFF8}"/>
            </c:ext>
          </c:extLst>
        </c:ser>
        <c:ser>
          <c:idx val="8"/>
          <c:order val="8"/>
          <c:tx>
            <c:strRef>
              <c:f>'LICENCIA DE CONDUCIR'!$C$476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CONDUCIR'!$S$476</c:f>
              <c:numCache>
                <c:formatCode>General</c:formatCode>
                <c:ptCount val="1"/>
                <c:pt idx="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85-4A5A-B5B9-3A37AAC6FFF8}"/>
            </c:ext>
          </c:extLst>
        </c:ser>
        <c:ser>
          <c:idx val="9"/>
          <c:order val="9"/>
          <c:tx>
            <c:strRef>
              <c:f>'LICENCIA DE CONDUCIR'!$C$477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CONDUCIR'!$S$477</c:f>
              <c:numCache>
                <c:formatCode>General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85-4A5A-B5B9-3A37AAC6FFF8}"/>
            </c:ext>
          </c:extLst>
        </c:ser>
        <c:ser>
          <c:idx val="10"/>
          <c:order val="10"/>
          <c:tx>
            <c:strRef>
              <c:f>'LICENCIA DE CONDUCIR'!$C$478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CONDUCIR'!$S$478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85-4A5A-B5B9-3A37AAC6FFF8}"/>
            </c:ext>
          </c:extLst>
        </c:ser>
        <c:ser>
          <c:idx val="11"/>
          <c:order val="11"/>
          <c:tx>
            <c:strRef>
              <c:f>'LICENCIA DE CONDUCIR'!$C$479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CONDUCIR'!$S$479</c:f>
              <c:numCache>
                <c:formatCode>General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85-4A5A-B5B9-3A37AAC6FFF8}"/>
            </c:ext>
          </c:extLst>
        </c:ser>
        <c:ser>
          <c:idx val="12"/>
          <c:order val="12"/>
          <c:tx>
            <c:strRef>
              <c:f>'LICENCIA DE CONDUCIR'!$C$480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CONDUCIR'!$S$480</c:f>
              <c:numCache>
                <c:formatCode>General</c:formatCode>
                <c:ptCount val="1"/>
                <c:pt idx="0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85-4A5A-B5B9-3A37AAC6FF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5471"/>
        <c:axId val="64141071"/>
      </c:barChart>
      <c:catAx>
        <c:axId val="19325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1071"/>
        <c:crosses val="autoZero"/>
        <c:auto val="1"/>
        <c:lblAlgn val="ctr"/>
        <c:lblOffset val="100"/>
        <c:noMultiLvlLbl val="0"/>
      </c:catAx>
      <c:valAx>
        <c:axId val="6414107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2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0486361446375181E-2"/>
          <c:y val="0.26352046813470925"/>
          <c:w val="0.97270324645102768"/>
          <c:h val="0.6738042948905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CONDUCIR'!$C$509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CONDUCIR'!$S$509</c:f>
              <c:numCache>
                <c:formatCode>General</c:formatCode>
                <c:ptCount val="1"/>
                <c:pt idx="0">
                  <c:v>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3-48EC-AA0C-8759325B26A7}"/>
            </c:ext>
          </c:extLst>
        </c:ser>
        <c:ser>
          <c:idx val="1"/>
          <c:order val="1"/>
          <c:tx>
            <c:strRef>
              <c:f>'LICENCIA DE CONDUCIR'!$C$510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CONDUCIR'!$S$510</c:f>
              <c:numCache>
                <c:formatCode>General</c:formatCode>
                <c:ptCount val="1"/>
                <c:pt idx="0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3-48EC-AA0C-8759325B26A7}"/>
            </c:ext>
          </c:extLst>
        </c:ser>
        <c:ser>
          <c:idx val="2"/>
          <c:order val="2"/>
          <c:tx>
            <c:strRef>
              <c:f>'LICENCIA DE CONDUCIR'!$C$511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CONDUCIR'!$S$511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13-48EC-AA0C-8759325B26A7}"/>
            </c:ext>
          </c:extLst>
        </c:ser>
        <c:ser>
          <c:idx val="3"/>
          <c:order val="3"/>
          <c:tx>
            <c:strRef>
              <c:f>'LICENCIA DE CONDUCIR'!$C$512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CONDUCIR'!$S$512</c:f>
              <c:numCache>
                <c:formatCode>General</c:formatCode>
                <c:ptCount val="1"/>
                <c:pt idx="0">
                  <c:v>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13-48EC-AA0C-8759325B26A7}"/>
            </c:ext>
          </c:extLst>
        </c:ser>
        <c:ser>
          <c:idx val="4"/>
          <c:order val="4"/>
          <c:tx>
            <c:strRef>
              <c:f>'LICENCIA DE CONDUCIR'!$C$513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CONDUCIR'!$S$513</c:f>
              <c:numCache>
                <c:formatCode>General</c:formatCode>
                <c:ptCount val="1"/>
                <c:pt idx="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3-48EC-AA0C-8759325B26A7}"/>
            </c:ext>
          </c:extLst>
        </c:ser>
        <c:ser>
          <c:idx val="5"/>
          <c:order val="5"/>
          <c:tx>
            <c:strRef>
              <c:f>'LICENCIA DE CONDUCIR'!$C$514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13-48EC-AA0C-8759325B26A7}"/>
            </c:ext>
          </c:extLst>
        </c:ser>
        <c:ser>
          <c:idx val="6"/>
          <c:order val="6"/>
          <c:tx>
            <c:strRef>
              <c:f>'LICENCIA DE CONDUCIR'!$C$515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13-48EC-AA0C-8759325B26A7}"/>
            </c:ext>
          </c:extLst>
        </c:ser>
        <c:ser>
          <c:idx val="7"/>
          <c:order val="7"/>
          <c:tx>
            <c:strRef>
              <c:f>'LICENCIA DE CONDUCIR'!$C$516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13-48EC-AA0C-8759325B26A7}"/>
            </c:ext>
          </c:extLst>
        </c:ser>
        <c:ser>
          <c:idx val="8"/>
          <c:order val="8"/>
          <c:tx>
            <c:strRef>
              <c:f>'LICENCIA DE CONDUCIR'!$C$517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CONDUCIR'!$S$517</c:f>
              <c:numCache>
                <c:formatCode>General</c:formatCode>
                <c:ptCount val="1"/>
                <c:pt idx="0">
                  <c:v>1461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13-48EC-AA0C-8759325B26A7}"/>
            </c:ext>
          </c:extLst>
        </c:ser>
        <c:ser>
          <c:idx val="9"/>
          <c:order val="9"/>
          <c:tx>
            <c:strRef>
              <c:f>'LICENCIA DE CONDUCIR'!$C$518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CONDUCIR'!$S$518</c:f>
              <c:numCache>
                <c:formatCode>General</c:formatCode>
                <c:ptCount val="1"/>
                <c:pt idx="0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13-48EC-AA0C-8759325B26A7}"/>
            </c:ext>
          </c:extLst>
        </c:ser>
        <c:ser>
          <c:idx val="10"/>
          <c:order val="10"/>
          <c:tx>
            <c:strRef>
              <c:f>'LICENCIA DE CONDUCIR'!$C$519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CONDUCIR'!$S$519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13-48EC-AA0C-8759325B26A7}"/>
            </c:ext>
          </c:extLst>
        </c:ser>
        <c:ser>
          <c:idx val="11"/>
          <c:order val="11"/>
          <c:tx>
            <c:strRef>
              <c:f>'LICENCIA DE CONDUCIR'!$C$520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CONDUCIR'!$S$520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13-48EC-AA0C-8759325B26A7}"/>
            </c:ext>
          </c:extLst>
        </c:ser>
        <c:ser>
          <c:idx val="12"/>
          <c:order val="12"/>
          <c:tx>
            <c:strRef>
              <c:f>'LICENCIA DE CONDUCIR'!$C$521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CONDUCIR'!$S$521</c:f>
              <c:numCache>
                <c:formatCode>General</c:formatCode>
                <c:ptCount val="1"/>
                <c:pt idx="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13-48EC-AA0C-8759325B26A7}"/>
            </c:ext>
          </c:extLst>
        </c:ser>
        <c:ser>
          <c:idx val="13"/>
          <c:order val="13"/>
          <c:tx>
            <c:strRef>
              <c:f>'LICENCIA DE CONDUCIR'!$C$522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CONDUCIR'!$S$522</c:f>
              <c:numCache>
                <c:formatCode>General</c:formatCode>
                <c:ptCount val="1"/>
                <c:pt idx="0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13-48EC-AA0C-8759325B26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3951"/>
        <c:axId val="64124703"/>
      </c:barChart>
      <c:catAx>
        <c:axId val="19313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4703"/>
        <c:crosses val="autoZero"/>
        <c:auto val="1"/>
        <c:lblAlgn val="ctr"/>
        <c:lblOffset val="100"/>
        <c:noMultiLvlLbl val="0"/>
      </c:catAx>
      <c:valAx>
        <c:axId val="641247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1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2511839820357752E-2"/>
          <c:y val="4.7618199616366687E-2"/>
          <c:w val="0.81497632035928447"/>
          <c:h val="0.22788643889366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higuey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CONDUCIR'!$C$575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CONDUCIR'!$S$575</c:f>
              <c:numCache>
                <c:formatCode>General</c:formatCode>
                <c:ptCount val="1"/>
                <c:pt idx="0">
                  <c:v>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C-4A89-BFEF-551253FCCFD4}"/>
            </c:ext>
          </c:extLst>
        </c:ser>
        <c:ser>
          <c:idx val="1"/>
          <c:order val="1"/>
          <c:tx>
            <c:strRef>
              <c:f>'LICENCIA DE CONDUCIR'!$C$576</c:f>
              <c:strCache>
                <c:ptCount val="1"/>
                <c:pt idx="0">
                  <c:v>Licencia de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CONDUCIR'!$S$576</c:f>
              <c:numCache>
                <c:formatCode>General</c:formatCode>
                <c:ptCount val="1"/>
                <c:pt idx="0">
                  <c:v>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C-4A89-BFEF-551253FCCFD4}"/>
            </c:ext>
          </c:extLst>
        </c:ser>
        <c:ser>
          <c:idx val="2"/>
          <c:order val="2"/>
          <c:tx>
            <c:strRef>
              <c:f>'LICENCIA DE CONDUCIR'!$C$577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CONDUCIR'!$S$577</c:f>
              <c:numCache>
                <c:formatCode>General</c:formatCode>
                <c:ptCount val="1"/>
                <c:pt idx="0">
                  <c:v>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FC-4A89-BFEF-551253FCCFD4}"/>
            </c:ext>
          </c:extLst>
        </c:ser>
        <c:ser>
          <c:idx val="3"/>
          <c:order val="3"/>
          <c:tx>
            <c:strRef>
              <c:f>'LICENCIA DE CONDUCIR'!$C$578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CONDUCIR'!$S$578</c:f>
              <c:numCache>
                <c:formatCode>General</c:formatCode>
                <c:ptCount val="1"/>
                <c:pt idx="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FC-4A89-BFEF-551253FCCFD4}"/>
            </c:ext>
          </c:extLst>
        </c:ser>
        <c:ser>
          <c:idx val="4"/>
          <c:order val="4"/>
          <c:tx>
            <c:strRef>
              <c:f>'LICENCIA DE CONDUCIR'!$C$579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CONDUCIR'!$S$579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FC-4A89-BFEF-551253FCCFD4}"/>
            </c:ext>
          </c:extLst>
        </c:ser>
        <c:ser>
          <c:idx val="5"/>
          <c:order val="5"/>
          <c:tx>
            <c:strRef>
              <c:f>'LICENCIA DE CONDUCIR'!$C$580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CONDUCIR'!$S$580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FC-4A89-BFEF-551253FCCFD4}"/>
            </c:ext>
          </c:extLst>
        </c:ser>
        <c:ser>
          <c:idx val="6"/>
          <c:order val="6"/>
          <c:tx>
            <c:strRef>
              <c:f>'LICENCIA DE CONDUCIR'!$C$581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CONDUCIR'!$S$581</c:f>
              <c:numCache>
                <c:formatCode>General</c:formatCode>
                <c:ptCount val="1"/>
                <c:pt idx="0">
                  <c:v>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FC-4A89-BFEF-551253FCCFD4}"/>
            </c:ext>
          </c:extLst>
        </c:ser>
        <c:ser>
          <c:idx val="7"/>
          <c:order val="7"/>
          <c:tx>
            <c:strRef>
              <c:f>'LICENCIA DE CONDUCIR'!$C$582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CONDUCIR'!$S$582</c:f>
              <c:numCache>
                <c:formatCode>General</c:formatCode>
                <c:ptCount val="1"/>
                <c:pt idx="0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FC-4A89-BFEF-551253FCCFD4}"/>
            </c:ext>
          </c:extLst>
        </c:ser>
        <c:ser>
          <c:idx val="8"/>
          <c:order val="8"/>
          <c:tx>
            <c:strRef>
              <c:f>'LICENCIA DE CONDUCIR'!$C$583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CONDUCIR'!$S$583</c:f>
              <c:numCache>
                <c:formatCode>General</c:formatCode>
                <c:ptCount val="1"/>
                <c:pt idx="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FC-4A89-BFEF-551253FCCFD4}"/>
            </c:ext>
          </c:extLst>
        </c:ser>
        <c:ser>
          <c:idx val="9"/>
          <c:order val="9"/>
          <c:tx>
            <c:strRef>
              <c:f>'LICENCIA DE CONDUCIR'!$C$584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CONDUCIR'!$S$584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FC-4A89-BFEF-551253FCCFD4}"/>
            </c:ext>
          </c:extLst>
        </c:ser>
        <c:ser>
          <c:idx val="10"/>
          <c:order val="10"/>
          <c:tx>
            <c:strRef>
              <c:f>'LICENCIA DE CONDUCIR'!$C$585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CONDUCIR'!$S$585</c:f>
              <c:numCache>
                <c:formatCode>General</c:formatCode>
                <c:ptCount val="1"/>
                <c:pt idx="0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FC-4A89-BFEF-551253FCCFD4}"/>
            </c:ext>
          </c:extLst>
        </c:ser>
        <c:ser>
          <c:idx val="11"/>
          <c:order val="11"/>
          <c:tx>
            <c:strRef>
              <c:f>'LICENCIA DE CONDUCIR'!$C$586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CONDUCIR'!$S$586</c:f>
              <c:numCache>
                <c:formatCode>General</c:formatCode>
                <c:ptCount val="1"/>
                <c:pt idx="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FC-4A89-BFEF-551253FCCF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6831"/>
        <c:axId val="64147519"/>
      </c:barChart>
      <c:catAx>
        <c:axId val="19316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7519"/>
        <c:crosses val="autoZero"/>
        <c:auto val="1"/>
        <c:lblAlgn val="ctr"/>
        <c:lblOffset val="100"/>
        <c:noMultiLvlLbl val="0"/>
      </c:catAx>
      <c:valAx>
        <c:axId val="6414751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16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BARAHONA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CONDUCIR'!$C$631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CONDUCIR'!$S$631</c:f>
              <c:numCache>
                <c:formatCode>General</c:formatCode>
                <c:ptCount val="1"/>
                <c:pt idx="0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4-4679-A0AF-D99F8B70A753}"/>
            </c:ext>
          </c:extLst>
        </c:ser>
        <c:ser>
          <c:idx val="1"/>
          <c:order val="1"/>
          <c:tx>
            <c:strRef>
              <c:f>'LICENCIA DE CONDUCIR'!$C$632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CONDUCIR'!$S$632</c:f>
              <c:numCache>
                <c:formatCode>General</c:formatCode>
                <c:ptCount val="1"/>
                <c:pt idx="0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4-4679-A0AF-D99F8B70A753}"/>
            </c:ext>
          </c:extLst>
        </c:ser>
        <c:ser>
          <c:idx val="2"/>
          <c:order val="2"/>
          <c:tx>
            <c:strRef>
              <c:f>'LICENCIA DE CONDUCIR'!$C$633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4-4679-A0AF-D99F8B70A753}"/>
            </c:ext>
          </c:extLst>
        </c:ser>
        <c:ser>
          <c:idx val="3"/>
          <c:order val="3"/>
          <c:tx>
            <c:strRef>
              <c:f>'LICENCIA DE CONDUCIR'!$C$634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CONDUCIR'!$S$634</c:f>
              <c:numCache>
                <c:formatCode>General</c:formatCode>
                <c:ptCount val="1"/>
                <c:pt idx="0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D4-4679-A0AF-D99F8B70A753}"/>
            </c:ext>
          </c:extLst>
        </c:ser>
        <c:ser>
          <c:idx val="4"/>
          <c:order val="4"/>
          <c:tx>
            <c:strRef>
              <c:f>'LICENCIA DE CONDUCIR'!$C$635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CONDUCIR'!$S$635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D4-4679-A0AF-D99F8B70A753}"/>
            </c:ext>
          </c:extLst>
        </c:ser>
        <c:ser>
          <c:idx val="5"/>
          <c:order val="5"/>
          <c:tx>
            <c:strRef>
              <c:f>'LICENCIA DE CONDUCIR'!$C$636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D4-4679-A0AF-D99F8B70A753}"/>
            </c:ext>
          </c:extLst>
        </c:ser>
        <c:ser>
          <c:idx val="6"/>
          <c:order val="6"/>
          <c:tx>
            <c:strRef>
              <c:f>'LICENCIA DE CONDUCIR'!$C$637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D4-4679-A0AF-D99F8B70A753}"/>
            </c:ext>
          </c:extLst>
        </c:ser>
        <c:ser>
          <c:idx val="7"/>
          <c:order val="7"/>
          <c:tx>
            <c:strRef>
              <c:f>'LICENCIA DE CONDUCIR'!$C$638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CONDUCIR'!$S$638</c:f>
              <c:numCache>
                <c:formatCode>General</c:formatCode>
                <c:ptCount val="1"/>
                <c:pt idx="0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D4-4679-A0AF-D99F8B70A753}"/>
            </c:ext>
          </c:extLst>
        </c:ser>
        <c:ser>
          <c:idx val="8"/>
          <c:order val="8"/>
          <c:tx>
            <c:strRef>
              <c:f>'LICENCIA DE CONDUCIR'!$C$639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CONDUCIR'!$S$639</c:f>
              <c:numCache>
                <c:formatCode>General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D4-4679-A0AF-D99F8B70A753}"/>
            </c:ext>
          </c:extLst>
        </c:ser>
        <c:ser>
          <c:idx val="9"/>
          <c:order val="9"/>
          <c:tx>
            <c:strRef>
              <c:f>'LICENCIA DE CONDUCIR'!$C$640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CONDUCIR'!$S$640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D4-4679-A0AF-D99F8B70A753}"/>
            </c:ext>
          </c:extLst>
        </c:ser>
        <c:ser>
          <c:idx val="10"/>
          <c:order val="10"/>
          <c:tx>
            <c:strRef>
              <c:f>'LICENCIA DE CONDUCIR'!$C$641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CONDUCIR'!$S$641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D4-4679-A0AF-D99F8B70A753}"/>
            </c:ext>
          </c:extLst>
        </c:ser>
        <c:ser>
          <c:idx val="11"/>
          <c:order val="11"/>
          <c:tx>
            <c:strRef>
              <c:f>'LICENCIA DE CONDUCIR'!$C$642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CONDUCIR'!$S$642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D4-4679-A0AF-D99F8B70A753}"/>
            </c:ext>
          </c:extLst>
        </c:ser>
        <c:ser>
          <c:idx val="12"/>
          <c:order val="12"/>
          <c:tx>
            <c:strRef>
              <c:f>'LICENCIA DE CONDUCIR'!$C$643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CONDUCIR'!$S$643</c:f>
              <c:numCache>
                <c:formatCode>General</c:formatCode>
                <c:ptCount val="1"/>
                <c:pt idx="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D4-4679-A0AF-D99F8B70A7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4991"/>
        <c:axId val="64105855"/>
      </c:barChart>
      <c:catAx>
        <c:axId val="1932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05855"/>
        <c:crosses val="autoZero"/>
        <c:auto val="1"/>
        <c:lblAlgn val="ctr"/>
        <c:lblOffset val="100"/>
        <c:noMultiLvlLbl val="0"/>
      </c:catAx>
      <c:valAx>
        <c:axId val="64105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24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42770136775516E-2"/>
          <c:y val="5.4549763033175352E-2"/>
          <c:w val="0.81714454838466855"/>
          <c:h val="0.158373200980209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 JUAN DE LA MAGUANA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0499959949582328E-2"/>
          <c:y val="0.23164273677971839"/>
          <c:w val="0.97268512732374135"/>
          <c:h val="0.74346776627858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CONDUCIR'!$C$690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CONDUCIR'!$S$690</c:f>
              <c:numCache>
                <c:formatCode>General</c:formatCode>
                <c:ptCount val="1"/>
                <c:pt idx="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9-4B59-AC17-448D7FAD45DA}"/>
            </c:ext>
          </c:extLst>
        </c:ser>
        <c:ser>
          <c:idx val="1"/>
          <c:order val="1"/>
          <c:tx>
            <c:strRef>
              <c:f>'LICENCIA DE CONDUCIR'!$C$691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CONDUCIR'!$S$691</c:f>
              <c:numCache>
                <c:formatCode>General</c:formatCode>
                <c:ptCount val="1"/>
                <c:pt idx="0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9-4B59-AC17-448D7FAD45DA}"/>
            </c:ext>
          </c:extLst>
        </c:ser>
        <c:ser>
          <c:idx val="2"/>
          <c:order val="2"/>
          <c:tx>
            <c:strRef>
              <c:f>'LICENCIA DE CONDUCIR'!$C$692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CONDUCIR'!$S$692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9-4B59-AC17-448D7FAD45DA}"/>
            </c:ext>
          </c:extLst>
        </c:ser>
        <c:ser>
          <c:idx val="3"/>
          <c:order val="3"/>
          <c:tx>
            <c:strRef>
              <c:f>'LICENCIA DE CONDUCIR'!$C$693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CONDUCIR'!$S$693</c:f>
              <c:numCache>
                <c:formatCode>General</c:formatCode>
                <c:ptCount val="1"/>
                <c:pt idx="0">
                  <c:v>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79-4B59-AC17-448D7FAD45DA}"/>
            </c:ext>
          </c:extLst>
        </c:ser>
        <c:ser>
          <c:idx val="4"/>
          <c:order val="4"/>
          <c:tx>
            <c:strRef>
              <c:f>'LICENCIA DE CONDUCIR'!$C$694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CONDUCIR'!$S$694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79-4B59-AC17-448D7FAD45DA}"/>
            </c:ext>
          </c:extLst>
        </c:ser>
        <c:ser>
          <c:idx val="5"/>
          <c:order val="5"/>
          <c:tx>
            <c:strRef>
              <c:f>'LICENCIA DE CONDUCIR'!$C$695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CONDUCIR'!$S$695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79-4B59-AC17-448D7FAD45DA}"/>
            </c:ext>
          </c:extLst>
        </c:ser>
        <c:ser>
          <c:idx val="6"/>
          <c:order val="6"/>
          <c:tx>
            <c:strRef>
              <c:f>'LICENCIA DE CONDUCIR'!$C$696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CONDUCIR'!$S$696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79-4B59-AC17-448D7FAD45DA}"/>
            </c:ext>
          </c:extLst>
        </c:ser>
        <c:ser>
          <c:idx val="7"/>
          <c:order val="7"/>
          <c:tx>
            <c:strRef>
              <c:f>'LICENCIA DE CONDUCIR'!$C$697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CONDUCIR'!$S$697</c:f>
              <c:numCache>
                <c:formatCode>General</c:formatCode>
                <c:ptCount val="1"/>
                <c:pt idx="0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79-4B59-AC17-448D7FAD45DA}"/>
            </c:ext>
          </c:extLst>
        </c:ser>
        <c:ser>
          <c:idx val="8"/>
          <c:order val="8"/>
          <c:tx>
            <c:strRef>
              <c:f>'LICENCIA DE CONDUCIR'!$C$698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CONDUCIR'!$S$698</c:f>
              <c:numCache>
                <c:formatCode>General</c:formatCode>
                <c:ptCount val="1"/>
                <c:pt idx="0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79-4B59-AC17-448D7FAD45DA}"/>
            </c:ext>
          </c:extLst>
        </c:ser>
        <c:ser>
          <c:idx val="9"/>
          <c:order val="9"/>
          <c:tx>
            <c:strRef>
              <c:f>'LICENCIA DE CONDUCIR'!$C$699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CONDUCIR'!$S$699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79-4B59-AC17-448D7FAD45DA}"/>
            </c:ext>
          </c:extLst>
        </c:ser>
        <c:ser>
          <c:idx val="10"/>
          <c:order val="10"/>
          <c:tx>
            <c:strRef>
              <c:f>'LICENCIA DE CONDUCIR'!$C$700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CONDUCIR'!$S$700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79-4B59-AC17-448D7FAD45DA}"/>
            </c:ext>
          </c:extLst>
        </c:ser>
        <c:ser>
          <c:idx val="11"/>
          <c:order val="11"/>
          <c:tx>
            <c:strRef>
              <c:f>'LICENCIA DE CONDUCIR'!$C$701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CONDUCIR'!$S$701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79-4B59-AC17-448D7FAD45DA}"/>
            </c:ext>
          </c:extLst>
        </c:ser>
        <c:ser>
          <c:idx val="12"/>
          <c:order val="12"/>
          <c:tx>
            <c:strRef>
              <c:f>'LICENCIA DE CONDUCIR'!$C$702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CONDUCIR'!$S$702</c:f>
              <c:numCache>
                <c:formatCode>General</c:formatCode>
                <c:ptCount val="1"/>
                <c:pt idx="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79-4B59-AC17-448D7FAD45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4271"/>
        <c:axId val="64156447"/>
      </c:barChart>
      <c:catAx>
        <c:axId val="15694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6447"/>
        <c:crosses val="autoZero"/>
        <c:auto val="1"/>
        <c:lblAlgn val="ctr"/>
        <c:lblOffset val="100"/>
        <c:noMultiLvlLbl val="0"/>
      </c:catAx>
      <c:valAx>
        <c:axId val="641564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2241331621263342E-2"/>
          <c:y val="5.2591384713023048E-2"/>
          <c:w val="0.81551728797499135"/>
          <c:h val="0.15573360874799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NAGUA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752164764806925E-3"/>
          <c:y val="0.18113551266990721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CONDUCIR'!$C$751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CONDUCIR'!$S$751</c:f>
              <c:numCache>
                <c:formatCode>General</c:formatCode>
                <c:ptCount val="1"/>
                <c:pt idx="0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CONDUCIR'!$C$752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CONDUCIR'!$S$752</c:f>
              <c:numCache>
                <c:formatCode>General</c:formatCode>
                <c:ptCount val="1"/>
                <c:pt idx="0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'LICENCIA DE CONDUCIR'!$C$753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CONDUCIR'!$S$753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'LICENCIA DE CONDUCIR'!$C$754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CONDUCIR'!$S$754</c:f>
              <c:numCache>
                <c:formatCode>General</c:formatCode>
                <c:ptCount val="1"/>
                <c:pt idx="0">
                  <c:v>1530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'LICENCIA DE CONDUCIR'!$C$755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CONDUCIR'!$S$755</c:f>
              <c:numCache>
                <c:formatCode>General</c:formatCode>
                <c:ptCount val="1"/>
                <c:pt idx="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'LICENCIA DE CONDUCIR'!$C$756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ser>
          <c:idx val="6"/>
          <c:order val="6"/>
          <c:tx>
            <c:strRef>
              <c:f>'LICENCIA DE CONDUCIR'!$C$757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70-4578-B86F-83C3A1E02DDE}"/>
            </c:ext>
          </c:extLst>
        </c:ser>
        <c:ser>
          <c:idx val="7"/>
          <c:order val="7"/>
          <c:tx>
            <c:strRef>
              <c:f>'LICENCIA DE CONDUCIR'!$C$758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CONDUCIR'!$S$758</c:f>
              <c:numCache>
                <c:formatCode>General</c:formatCode>
                <c:ptCount val="1"/>
                <c:pt idx="0">
                  <c:v>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70-4578-B86F-83C3A1E02DDE}"/>
            </c:ext>
          </c:extLst>
        </c:ser>
        <c:ser>
          <c:idx val="8"/>
          <c:order val="8"/>
          <c:tx>
            <c:strRef>
              <c:f>'LICENCIA DE CONDUCIR'!$C$759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CONDUCIR'!$S$759</c:f>
              <c:numCache>
                <c:formatCode>General</c:formatCode>
                <c:ptCount val="1"/>
                <c:pt idx="0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70-4578-B86F-83C3A1E02DDE}"/>
            </c:ext>
          </c:extLst>
        </c:ser>
        <c:ser>
          <c:idx val="9"/>
          <c:order val="9"/>
          <c:tx>
            <c:strRef>
              <c:f>'LICENCIA DE CONDUCIR'!$C$760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CONDUCIR'!$S$760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70-4578-B86F-83C3A1E02DDE}"/>
            </c:ext>
          </c:extLst>
        </c:ser>
        <c:ser>
          <c:idx val="10"/>
          <c:order val="10"/>
          <c:tx>
            <c:strRef>
              <c:f>'LICENCIA DE CONDUCIR'!$C$761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CONDUCIR'!$S$761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70-4578-B86F-83C3A1E02DDE}"/>
            </c:ext>
          </c:extLst>
        </c:ser>
        <c:ser>
          <c:idx val="11"/>
          <c:order val="11"/>
          <c:tx>
            <c:strRef>
              <c:f>'LICENCIA DE CONDUCIR'!$C$762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CONDUCIR'!$S$762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70-4578-B86F-83C3A1E02DDE}"/>
            </c:ext>
          </c:extLst>
        </c:ser>
        <c:ser>
          <c:idx val="12"/>
          <c:order val="12"/>
          <c:tx>
            <c:strRef>
              <c:f>'LICENCIA DE CONDUCIR'!$C$763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CONDUCIR'!$S$763</c:f>
              <c:numCache>
                <c:formatCode>General</c:formatCode>
                <c:ptCount val="1"/>
                <c:pt idx="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599577296119062E-2"/>
          <c:y val="5.0529950850565789E-2"/>
          <c:w val="0.80800845407761879"/>
          <c:h val="0.192066840004217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LA VEGA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3760650294066E-3"/>
          <c:y val="0.22405921693302125"/>
          <c:w val="0.98632478699411863"/>
          <c:h val="0.73115897706353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CONDUCIR'!$C$816</c:f>
              <c:strCache>
                <c:ptCount val="1"/>
                <c:pt idx="0">
                  <c:v>Carnet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CONDUCIR'!$S$816</c:f>
              <c:numCache>
                <c:formatCode>General</c:formatCode>
                <c:ptCount val="1"/>
                <c:pt idx="0">
                  <c:v>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A-4829-8FF4-638A9CE103E6}"/>
            </c:ext>
          </c:extLst>
        </c:ser>
        <c:ser>
          <c:idx val="1"/>
          <c:order val="1"/>
          <c:tx>
            <c:strRef>
              <c:f>'LICENCIA DE CONDUCIR'!$C$817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CONDUCIR'!$S$817</c:f>
              <c:numCache>
                <c:formatCode>General</c:formatCode>
                <c:ptCount val="1"/>
                <c:pt idx="0">
                  <c:v>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A-4829-8FF4-638A9CE103E6}"/>
            </c:ext>
          </c:extLst>
        </c:ser>
        <c:ser>
          <c:idx val="2"/>
          <c:order val="2"/>
          <c:tx>
            <c:strRef>
              <c:f>'LICENCIA DE CONDUCIR'!$C$818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A-4829-8FF4-638A9CE103E6}"/>
            </c:ext>
          </c:extLst>
        </c:ser>
        <c:ser>
          <c:idx val="3"/>
          <c:order val="3"/>
          <c:tx>
            <c:strRef>
              <c:f>'LICENCIA DE CONDUCIR'!$C$819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CONDUCIR'!$S$819</c:f>
              <c:numCache>
                <c:formatCode>General</c:formatCode>
                <c:ptCount val="1"/>
                <c:pt idx="0">
                  <c:v>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A-4829-8FF4-638A9CE103E6}"/>
            </c:ext>
          </c:extLst>
        </c:ser>
        <c:ser>
          <c:idx val="4"/>
          <c:order val="4"/>
          <c:tx>
            <c:strRef>
              <c:f>'LICENCIA DE CONDUCIR'!$C$820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CONDUCIR'!$S$820</c:f>
              <c:numCache>
                <c:formatCode>General</c:formatCode>
                <c:ptCount val="1"/>
                <c:pt idx="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A-4829-8FF4-638A9CE103E6}"/>
            </c:ext>
          </c:extLst>
        </c:ser>
        <c:ser>
          <c:idx val="5"/>
          <c:order val="5"/>
          <c:tx>
            <c:strRef>
              <c:f>'LICENCIA DE CONDUCIR'!$C$821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8A-4829-8FF4-638A9CE103E6}"/>
            </c:ext>
          </c:extLst>
        </c:ser>
        <c:ser>
          <c:idx val="6"/>
          <c:order val="6"/>
          <c:tx>
            <c:strRef>
              <c:f>'LICENCIA DE CONDUCIR'!$C$822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A-4829-8FF4-638A9CE103E6}"/>
            </c:ext>
          </c:extLst>
        </c:ser>
        <c:ser>
          <c:idx val="7"/>
          <c:order val="7"/>
          <c:tx>
            <c:strRef>
              <c:f>'LICENCIA DE CONDUCIR'!$C$823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CONDUCIR'!$S$823</c:f>
              <c:numCache>
                <c:formatCode>General</c:formatCode>
                <c:ptCount val="1"/>
                <c:pt idx="0">
                  <c:v>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8A-4829-8FF4-638A9CE103E6}"/>
            </c:ext>
          </c:extLst>
        </c:ser>
        <c:ser>
          <c:idx val="8"/>
          <c:order val="8"/>
          <c:tx>
            <c:strRef>
              <c:f>'LICENCIA DE CONDUCIR'!$C$824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CONDUCIR'!$S$824</c:f>
              <c:numCache>
                <c:formatCode>General</c:formatCode>
                <c:ptCount val="1"/>
                <c:pt idx="0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8A-4829-8FF4-638A9CE103E6}"/>
            </c:ext>
          </c:extLst>
        </c:ser>
        <c:ser>
          <c:idx val="9"/>
          <c:order val="9"/>
          <c:tx>
            <c:strRef>
              <c:f>'LICENCIA DE CONDUCIR'!$C$825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CONDUCIR'!$S$825</c:f>
              <c:numCache>
                <c:formatCode>General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8A-4829-8FF4-638A9CE103E6}"/>
            </c:ext>
          </c:extLst>
        </c:ser>
        <c:ser>
          <c:idx val="10"/>
          <c:order val="10"/>
          <c:tx>
            <c:strRef>
              <c:f>'LICENCIA DE CONDUCIR'!$C$826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CONDUCIR'!$S$826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8A-4829-8FF4-638A9CE103E6}"/>
            </c:ext>
          </c:extLst>
        </c:ser>
        <c:ser>
          <c:idx val="11"/>
          <c:order val="11"/>
          <c:tx>
            <c:strRef>
              <c:f>'LICENCIA DE CONDUCIR'!$C$827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CONDUCIR'!$S$827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8A-4829-8FF4-638A9CE103E6}"/>
            </c:ext>
          </c:extLst>
        </c:ser>
        <c:ser>
          <c:idx val="12"/>
          <c:order val="12"/>
          <c:tx>
            <c:strRef>
              <c:f>'LICENCIA DE CONDUCIR'!$C$828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CONDUCIR'!$S$828</c:f>
              <c:numCache>
                <c:formatCode>General</c:formatCode>
                <c:ptCount val="1"/>
                <c:pt idx="0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A8A-4829-8FF4-638A9CE103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3311"/>
        <c:axId val="64150495"/>
      </c:barChart>
      <c:catAx>
        <c:axId val="15693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0495"/>
        <c:crosses val="autoZero"/>
        <c:auto val="1"/>
        <c:lblAlgn val="ctr"/>
        <c:lblOffset val="100"/>
        <c:noMultiLvlLbl val="0"/>
      </c:catAx>
      <c:valAx>
        <c:axId val="641504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883488261978312E-2"/>
          <c:y val="7.2455025710215587E-2"/>
          <c:w val="0.81823297453111488"/>
          <c:h val="0.18727564900078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MADRID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512955961814006E-3"/>
          <c:y val="0.19853859616672115"/>
          <c:w val="0.98629740880763717"/>
          <c:h val="0.756578693529613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CONDUCIR'!$C$904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CONDUCIR'!$S$904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F-4F4A-BDA2-34DDB4437A64}"/>
            </c:ext>
          </c:extLst>
        </c:ser>
        <c:ser>
          <c:idx val="1"/>
          <c:order val="1"/>
          <c:tx>
            <c:strRef>
              <c:f>'LICENCIA DE CONDUCIR'!$C$905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CONDUCIR'!$S$905</c:f>
              <c:numCache>
                <c:formatCode>General</c:formatCode>
                <c:ptCount val="1"/>
                <c:pt idx="0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F-4F4A-BDA2-34DDB4437A64}"/>
            </c:ext>
          </c:extLst>
        </c:ser>
        <c:ser>
          <c:idx val="2"/>
          <c:order val="2"/>
          <c:tx>
            <c:strRef>
              <c:f>'LICENCIA DE CONDUCIR'!$C$906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CONDUCIR'!$S$906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F-4F4A-BDA2-34DDB4437A64}"/>
            </c:ext>
          </c:extLst>
        </c:ser>
        <c:ser>
          <c:idx val="3"/>
          <c:order val="3"/>
          <c:tx>
            <c:strRef>
              <c:f>'LICENCIA DE CONDUCIR'!$C$907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CONDUCIR'!$S$907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1F-4F4A-BDA2-34DDB4437A64}"/>
            </c:ext>
          </c:extLst>
        </c:ser>
        <c:ser>
          <c:idx val="4"/>
          <c:order val="4"/>
          <c:tx>
            <c:strRef>
              <c:f>'LICENCIA DE CONDUCIR'!$C$908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CONDUCIR'!$S$908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1F-4F4A-BDA2-34DDB4437A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0831"/>
        <c:axId val="64114287"/>
      </c:barChart>
      <c:catAx>
        <c:axId val="15680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14287"/>
        <c:crosses val="autoZero"/>
        <c:auto val="1"/>
        <c:lblAlgn val="ctr"/>
        <c:lblOffset val="100"/>
        <c:noMultiLvlLbl val="0"/>
      </c:catAx>
      <c:valAx>
        <c:axId val="641142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0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40997446629535"/>
          <c:y val="7.2618284504784109E-2"/>
          <c:w val="0.60118000202449162"/>
          <c:h val="0.11119896814807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NUEVA YORK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421636753301747E-3"/>
          <c:y val="0.24638660196209031"/>
          <c:w val="0.98631567264933961"/>
          <c:h val="0.70683334935586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CONDUCIR'!$C$865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CONDUCIR'!$S$865</c:f>
              <c:numCache>
                <c:formatCode>General</c:formatCode>
                <c:ptCount val="1"/>
                <c:pt idx="0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1-49B2-83F4-DAEE5232DD15}"/>
            </c:ext>
          </c:extLst>
        </c:ser>
        <c:ser>
          <c:idx val="1"/>
          <c:order val="1"/>
          <c:tx>
            <c:strRef>
              <c:f>'LICENCIA DE CONDUCIR'!$C$866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CONDUCIR'!$S$866</c:f>
              <c:numCache>
                <c:formatCode>General</c:formatCode>
                <c:ptCount val="1"/>
                <c:pt idx="0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1-49B2-83F4-DAEE5232DD15}"/>
            </c:ext>
          </c:extLst>
        </c:ser>
        <c:ser>
          <c:idx val="2"/>
          <c:order val="2"/>
          <c:tx>
            <c:strRef>
              <c:f>'LICENCIA DE CONDUCIR'!$C$867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CONDUCIR'!$S$867</c:f>
              <c:numCache>
                <c:formatCode>General</c:formatCode>
                <c:ptCount val="1"/>
                <c:pt idx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1-49B2-83F4-DAEE5232DD15}"/>
            </c:ext>
          </c:extLst>
        </c:ser>
        <c:ser>
          <c:idx val="3"/>
          <c:order val="3"/>
          <c:tx>
            <c:strRef>
              <c:f>'LICENCIA DE CONDUCIR'!$C$868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1-49B2-83F4-DAEE5232DD15}"/>
            </c:ext>
          </c:extLst>
        </c:ser>
        <c:ser>
          <c:idx val="4"/>
          <c:order val="4"/>
          <c:tx>
            <c:strRef>
              <c:f>'LICENCIA DE CONDUCIR'!$C$869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CONDUCIR'!$S$869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1-49B2-83F4-DAEE5232DD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8991"/>
        <c:axId val="64145039"/>
      </c:barChart>
      <c:catAx>
        <c:axId val="15688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5039"/>
        <c:crosses val="autoZero"/>
        <c:auto val="1"/>
        <c:lblAlgn val="ctr"/>
        <c:lblOffset val="100"/>
        <c:noMultiLvlLbl val="0"/>
      </c:catAx>
      <c:valAx>
        <c:axId val="641450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81062340682154"/>
          <c:y val="7.5688095958472354E-2"/>
          <c:w val="0.60037870420880735"/>
          <c:h val="0.13781922887135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sede central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CONDUCIR'!$C$69:$C$92</c:f>
              <c:strCache>
                <c:ptCount val="24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Cambio de Oficial a Civil</c:v>
                </c:pt>
                <c:pt idx="6">
                  <c:v>Cambio de Militar a Civil</c:v>
                </c:pt>
                <c:pt idx="7">
                  <c:v>Emisión Licencia de Conducir Diplomática</c:v>
                </c:pt>
                <c:pt idx="8">
                  <c:v>Cambio de Extranjero a Dominicano</c:v>
                </c:pt>
                <c:pt idx="9">
                  <c:v>Licencia de Conducir Categoría 5</c:v>
                </c:pt>
                <c:pt idx="10">
                  <c:v>Renovación Permiso de Aprendizaje</c:v>
                </c:pt>
                <c:pt idx="11">
                  <c:v>Renovación de Licencias de Conducir Categoría 1</c:v>
                </c:pt>
                <c:pt idx="12">
                  <c:v>Renovación de Licencias de Conducir Categoría 2</c:v>
                </c:pt>
                <c:pt idx="13">
                  <c:v>Renovación de Licencias de Conducir Categoría 3</c:v>
                </c:pt>
                <c:pt idx="14">
                  <c:v>Renovación de Licencias de Conducir Categoría 4</c:v>
                </c:pt>
                <c:pt idx="15">
                  <c:v>Renovación de Licencias de Conducir Categoría 5</c:v>
                </c:pt>
                <c:pt idx="16">
                  <c:v>Cambio de Licencias de Conducir Categoría 2 a 3 </c:v>
                </c:pt>
                <c:pt idx="17">
                  <c:v>Cambio de Licencias de Conducir Categoría 3 a 4</c:v>
                </c:pt>
                <c:pt idx="18">
                  <c:v>Re-Examen Teórico</c:v>
                </c:pt>
                <c:pt idx="19">
                  <c:v>Re-Examen Práctico</c:v>
                </c:pt>
                <c:pt idx="20">
                  <c:v>Licencia de  Conducir para Policia </c:v>
                </c:pt>
                <c:pt idx="21">
                  <c:v>Renovación para Policia</c:v>
                </c:pt>
                <c:pt idx="22">
                  <c:v>Duplicados para Policia</c:v>
                </c:pt>
                <c:pt idx="23">
                  <c:v>Cambio de Categoría para Policia</c:v>
                </c:pt>
              </c:strCache>
            </c:strRef>
          </c:cat>
          <c:val>
            <c:numRef>
              <c:f>'LICENCIA DE CONDUCIR'!$S$69:$S$92</c:f>
              <c:numCache>
                <c:formatCode>General</c:formatCode>
                <c:ptCount val="24"/>
                <c:pt idx="0">
                  <c:v>9802</c:v>
                </c:pt>
                <c:pt idx="1">
                  <c:v>9127</c:v>
                </c:pt>
                <c:pt idx="2">
                  <c:v>129</c:v>
                </c:pt>
                <c:pt idx="3">
                  <c:v>905</c:v>
                </c:pt>
                <c:pt idx="4">
                  <c:v>0</c:v>
                </c:pt>
                <c:pt idx="5">
                  <c:v>137</c:v>
                </c:pt>
                <c:pt idx="6">
                  <c:v>127</c:v>
                </c:pt>
                <c:pt idx="7">
                  <c:v>30</c:v>
                </c:pt>
                <c:pt idx="8">
                  <c:v>603</c:v>
                </c:pt>
                <c:pt idx="9">
                  <c:v>240</c:v>
                </c:pt>
                <c:pt idx="10">
                  <c:v>8625</c:v>
                </c:pt>
                <c:pt idx="11">
                  <c:v>54</c:v>
                </c:pt>
                <c:pt idx="12">
                  <c:v>6415</c:v>
                </c:pt>
                <c:pt idx="13">
                  <c:v>1541</c:v>
                </c:pt>
                <c:pt idx="14">
                  <c:v>217</c:v>
                </c:pt>
                <c:pt idx="15">
                  <c:v>39</c:v>
                </c:pt>
                <c:pt idx="16">
                  <c:v>1204</c:v>
                </c:pt>
                <c:pt idx="17">
                  <c:v>289</c:v>
                </c:pt>
                <c:pt idx="18">
                  <c:v>1569</c:v>
                </c:pt>
                <c:pt idx="19">
                  <c:v>4017</c:v>
                </c:pt>
                <c:pt idx="20">
                  <c:v>185</c:v>
                </c:pt>
                <c:pt idx="21">
                  <c:v>686</c:v>
                </c:pt>
                <c:pt idx="22">
                  <c:v>12</c:v>
                </c:pt>
                <c:pt idx="2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A-4E97-A140-F71CE77487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3711"/>
        <c:axId val="66493583"/>
      </c:barChart>
      <c:catAx>
        <c:axId val="1568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3583"/>
        <c:crosses val="autoZero"/>
        <c:auto val="1"/>
        <c:lblAlgn val="ctr"/>
        <c:lblOffset val="100"/>
        <c:noMultiLvlLbl val="0"/>
      </c:catAx>
      <c:valAx>
        <c:axId val="6649358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3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FUERZAS</a:t>
            </a:r>
            <a:r>
              <a:rPr lang="es-DO" baseline="0"/>
              <a:t> ARMADAS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CONDUCIR'!$C$945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CONDUCIR'!$S$945</c:f>
              <c:numCache>
                <c:formatCode>General</c:formatCode>
                <c:ptCount val="1"/>
                <c:pt idx="0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6-4092-8827-B8BFCA912FD6}"/>
            </c:ext>
          </c:extLst>
        </c:ser>
        <c:ser>
          <c:idx val="1"/>
          <c:order val="1"/>
          <c:tx>
            <c:strRef>
              <c:f>'LICENCIA DE CONDUCIR'!$C$946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CONDUCIR'!$S$946</c:f>
              <c:numCache>
                <c:formatCode>General</c:formatCode>
                <c:ptCount val="1"/>
                <c:pt idx="0">
                  <c:v>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6-4092-8827-B8BFCA912FD6}"/>
            </c:ext>
          </c:extLst>
        </c:ser>
        <c:ser>
          <c:idx val="2"/>
          <c:order val="2"/>
          <c:tx>
            <c:strRef>
              <c:f>'LICENCIA DE CONDUCIR'!$C$947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CONDUCIR'!$S$947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6-4092-8827-B8BFCA912FD6}"/>
            </c:ext>
          </c:extLst>
        </c:ser>
        <c:ser>
          <c:idx val="3"/>
          <c:order val="3"/>
          <c:tx>
            <c:strRef>
              <c:f>'LICENCIA DE CONDUCIR'!$C$948</c:f>
              <c:strCache>
                <c:ptCount val="1"/>
                <c:pt idx="0">
                  <c:v>Cambio de Categoría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CONDUCIR'!$S$948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16-4092-8827-B8BFCA912F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23999"/>
        <c:axId val="66456383"/>
      </c:barChart>
      <c:catAx>
        <c:axId val="1195823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56383"/>
        <c:crosses val="autoZero"/>
        <c:auto val="1"/>
        <c:lblAlgn val="ctr"/>
        <c:lblOffset val="100"/>
        <c:noMultiLvlLbl val="0"/>
      </c:catAx>
      <c:valAx>
        <c:axId val="6645638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9582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507356555478597"/>
          <c:y val="7.9793930790301282E-2"/>
          <c:w val="0.29859603785939681"/>
          <c:h val="0.159119975354272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CARGA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6694345255104227E-3"/>
          <c:y val="0.20993112530997848"/>
          <c:w val="0.98466113094897911"/>
          <c:h val="0.7350952066373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CARGA '!$B$11</c:f>
              <c:strCache>
                <c:ptCount val="1"/>
                <c:pt idx="0">
                  <c:v>Registro Transporte de Carga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'!$R$11</c:f>
              <c:numCache>
                <c:formatCode>#,##0</c:formatCode>
                <c:ptCount val="1"/>
                <c:pt idx="0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C-4EB1-ACFC-A5EE2D3A7D74}"/>
            </c:ext>
          </c:extLst>
        </c:ser>
        <c:ser>
          <c:idx val="1"/>
          <c:order val="1"/>
          <c:tx>
            <c:strRef>
              <c:f>'TRANSPORTE DE CARGA '!$B$12</c:f>
              <c:strCache>
                <c:ptCount val="1"/>
                <c:pt idx="0">
                  <c:v>Permisos de Circulación Vehículos de Carga ZAR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'!$R$12</c:f>
              <c:numCache>
                <c:formatCode>#,##0</c:formatCode>
                <c:ptCount val="1"/>
                <c:pt idx="0">
                  <c:v>17473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C-4EB1-ACFC-A5EE2D3A7D74}"/>
            </c:ext>
          </c:extLst>
        </c:ser>
        <c:ser>
          <c:idx val="2"/>
          <c:order val="2"/>
          <c:tx>
            <c:strRef>
              <c:f>'TRANSPORTE DE CARGA '!$B$13</c:f>
              <c:strCache>
                <c:ptCount val="1"/>
                <c:pt idx="0">
                  <c:v>Permiso Especial para carga sobredimensionada y/o Sobre Peso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'!$R$13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6C-4EB1-ACFC-A5EE2D3A7D74}"/>
            </c:ext>
          </c:extLst>
        </c:ser>
        <c:ser>
          <c:idx val="3"/>
          <c:order val="3"/>
          <c:tx>
            <c:strRef>
              <c:f>'TRANSPORTE DE CARGA '!$B$14</c:f>
              <c:strCache>
                <c:ptCount val="1"/>
                <c:pt idx="0">
                  <c:v>Permiso Especial para Transporte de Doble Cola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'!$R$14</c:f>
              <c:numCache>
                <c:formatCode>#,##0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C-4EB1-ACFC-A5EE2D3A7D74}"/>
            </c:ext>
          </c:extLst>
        </c:ser>
        <c:ser>
          <c:idx val="4"/>
          <c:order val="4"/>
          <c:tx>
            <c:strRef>
              <c:f>'TRANSPORTE DE CARGA '!$B$15</c:f>
              <c:strCache>
                <c:ptCount val="1"/>
                <c:pt idx="0">
                  <c:v>Permisos de Circulación Vehículos de Carga en días Feriados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'!$R$15</c:f>
              <c:numCache>
                <c:formatCode>#,##0</c:formatCode>
                <c:ptCount val="1"/>
                <c:pt idx="0">
                  <c:v>18710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6C-4EB1-ACFC-A5EE2D3A7D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2031"/>
        <c:axId val="66496063"/>
      </c:barChart>
      <c:catAx>
        <c:axId val="19312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6063"/>
        <c:crosses val="autoZero"/>
        <c:auto val="1"/>
        <c:lblAlgn val="ctr"/>
        <c:lblOffset val="100"/>
        <c:noMultiLvlLbl val="0"/>
      </c:catAx>
      <c:valAx>
        <c:axId val="6649606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VEHICULO DE MOTOR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'VEHICULOS DE MOTOR'!$B$9</c:f>
              <c:strCache>
                <c:ptCount val="1"/>
                <c:pt idx="0">
                  <c:v>Inspección de vehiculos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MOTOR'!$R$9</c:f>
              <c:numCache>
                <c:formatCode>#,##0</c:formatCode>
                <c:ptCount val="1"/>
                <c:pt idx="0">
                  <c:v>200.12700000000001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D3E-BE86-C70FF8B8A3CF}"/>
            </c:ext>
          </c:extLst>
        </c:ser>
        <c:ser>
          <c:idx val="1"/>
          <c:order val="1"/>
          <c:tx>
            <c:strRef>
              <c:f>'VEHICULOS DE MOTOR'!$B$10</c:f>
              <c:strCache>
                <c:ptCount val="1"/>
                <c:pt idx="0">
                  <c:v>Certificación de Trailer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MOTOR'!$R$10</c:f>
              <c:numCache>
                <c:formatCode>#,##0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3-4D3E-BE86-C70FF8B8A3CF}"/>
            </c:ext>
          </c:extLst>
        </c:ser>
        <c:ser>
          <c:idx val="2"/>
          <c:order val="2"/>
          <c:tx>
            <c:strRef>
              <c:f>'VEHICULOS DE MOTOR'!$B$11</c:f>
              <c:strCache>
                <c:ptCount val="1"/>
                <c:pt idx="0">
                  <c:v>Certificación de Buggys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MOTOR'!$R$11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3-4D3E-BE86-C70FF8B8A3CF}"/>
            </c:ext>
          </c:extLst>
        </c:ser>
        <c:ser>
          <c:idx val="3"/>
          <c:order val="3"/>
          <c:tx>
            <c:strRef>
              <c:f>'VEHICULOS DE MOTOR'!$B$12</c:f>
              <c:strCache>
                <c:ptCount val="1"/>
                <c:pt idx="0">
                  <c:v>Transformaciones de vehículos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MOTOR'!$R$12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D3-4D3E-BE86-C70FF8B8A3CF}"/>
            </c:ext>
          </c:extLst>
        </c:ser>
        <c:ser>
          <c:idx val="4"/>
          <c:order val="4"/>
          <c:tx>
            <c:strRef>
              <c:f>'VEHICULOS DE MOTOR'!$B$13</c:f>
              <c:strCache>
                <c:ptCount val="1"/>
                <c:pt idx="0">
                  <c:v>Contactos con operadores de TP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MOTOR'!$R$13</c:f>
              <c:numCache>
                <c:formatCode>#,##0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D3-4D3E-BE86-C70FF8B8A3CF}"/>
            </c:ext>
          </c:extLst>
        </c:ser>
        <c:ser>
          <c:idx val="5"/>
          <c:order val="5"/>
          <c:tx>
            <c:strRef>
              <c:f>'VEHICULOS DE MOTOR'!$B$14</c:f>
              <c:strCache>
                <c:ptCount val="1"/>
                <c:pt idx="0">
                  <c:v>Recepción de documentos TP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MOTOR'!$R$14</c:f>
              <c:numCache>
                <c:formatCode>#,##0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D3-4D3E-BE86-C70FF8B8A3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08671"/>
        <c:axId val="66468287"/>
      </c:barChart>
      <c:catAx>
        <c:axId val="19308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68287"/>
        <c:crosses val="autoZero"/>
        <c:auto val="1"/>
        <c:lblAlgn val="ctr"/>
        <c:lblOffset val="100"/>
        <c:noMultiLvlLbl val="0"/>
      </c:catAx>
      <c:valAx>
        <c:axId val="6646828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08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332514185300943"/>
          <c:y val="7.4478289712124821E-2"/>
          <c:w val="0.53334971629398109"/>
          <c:h val="0.11620407341121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PASAJEROS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'TRANSPORTE DE PASAJEROS'!$B$8:$B$28</c:f>
              <c:strCache>
                <c:ptCount val="21"/>
                <c:pt idx="0">
                  <c:v>Licencia de Operación Alquiler Autobuses Panorámicos </c:v>
                </c:pt>
                <c:pt idx="1">
                  <c:v>Licencia de Operación Alquiler Bicicletas </c:v>
                </c:pt>
                <c:pt idx="2">
                  <c:v>Licencia de Operación Scooters</c:v>
                </c:pt>
                <c:pt idx="3">
                  <c:v>Licencia de Operación Alquiler de Motores </c:v>
                </c:pt>
                <c:pt idx="4">
                  <c:v>Licencia de Operación Alquiler Vehículos de lujo y-o Limosina con chofer </c:v>
                </c:pt>
                <c:pt idx="5">
                  <c:v>Licencia de Operación Alquiler Vehículos o Rent Car </c:v>
                </c:pt>
                <c:pt idx="6">
                  <c:v>Licencia de Operación Autobuses para City Tour (TrolleyBus) </c:v>
                </c:pt>
                <c:pt idx="7">
                  <c:v>Licencia de Operación Compañías Taxis por Comunicación </c:v>
                </c:pt>
                <c:pt idx="8">
                  <c:v>Licencia de Operación Compañías Taxis Turísticos </c:v>
                </c:pt>
                <c:pt idx="9">
                  <c:v>Licencia de Operación Taxi Independiente </c:v>
                </c:pt>
                <c:pt idx="10">
                  <c:v>Licencia de Operación Transporte de Funerarias (Persona Física o Moral) </c:v>
                </c:pt>
                <c:pt idx="11">
                  <c:v>Licencia de Operación Transporte Escolar (Escuelas Centros Educativos y Universidades) </c:v>
                </c:pt>
                <c:pt idx="12">
                  <c:v>Licencia de Operación Transporte City Tour (Tren sobre Ruedas) Persona Física o Moral </c:v>
                </c:pt>
                <c:pt idx="13">
                  <c:v>Licencia de Operación Transporte de Fiesta o Party Bus, Persona Física o Moral </c:v>
                </c:pt>
                <c:pt idx="14">
                  <c:v>Licencia de Operación Transporte Terrestre de Aventura Camionetas y Camiones y o Jeep Safari Camiones </c:v>
                </c:pt>
                <c:pt idx="15">
                  <c:v>Licencia de Operación Transporte de Personal u-o Empresarial </c:v>
                </c:pt>
                <c:pt idx="16">
                  <c:v>Licencia de Operación Transporte Turístico Terrestres de Autobuses y Minibuses Persona Física o Moral </c:v>
                </c:pt>
                <c:pt idx="17">
                  <c:v>Licencia de Operación Ambulancias</c:v>
                </c:pt>
                <c:pt idx="18">
                  <c:v>Licencia de Operación Persona Moral, Transporte Turístico Terrestre de Aventura (Four Wheel y Buggy) </c:v>
                </c:pt>
                <c:pt idx="19">
                  <c:v>Licencia de Operación Transporte Urbano </c:v>
                </c:pt>
                <c:pt idx="20">
                  <c:v>Licencia de Operación Transporte Interurbano </c:v>
                </c:pt>
              </c:strCache>
            </c:strRef>
          </c:cat>
          <c:val>
            <c:numRef>
              <c:f>'TRANSPORTE DE PASAJEROS'!$R$8:$R$28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6</c:v>
                </c:pt>
                <c:pt idx="16">
                  <c:v>19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B-47E1-85EA-607AD160C8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40351"/>
        <c:axId val="66504495"/>
      </c:barChart>
      <c:catAx>
        <c:axId val="1934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504495"/>
        <c:crosses val="autoZero"/>
        <c:auto val="1"/>
        <c:lblAlgn val="ctr"/>
        <c:lblOffset val="100"/>
        <c:noMultiLvlLbl val="0"/>
      </c:catAx>
      <c:valAx>
        <c:axId val="665044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40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TRANSITO Y VIALIDAD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'TRÁNSITO Y VIALIDAD'!$B$10</c:f>
              <c:strCache>
                <c:ptCount val="1"/>
                <c:pt idx="0">
                  <c:v>Permisos para realizar actividades en vía publica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VIALIDAD'!$R$10</c:f>
              <c:numCache>
                <c:formatCode>General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0-469A-A079-8A9067839F13}"/>
            </c:ext>
          </c:extLst>
        </c:ser>
        <c:ser>
          <c:idx val="1"/>
          <c:order val="1"/>
          <c:tx>
            <c:strRef>
              <c:f>'TRÁNSITO Y VIALIDAD'!$B$11</c:f>
              <c:strCache>
                <c:ptCount val="1"/>
                <c:pt idx="0">
                  <c:v>Permiso para cierre temporal de carril o tramo vial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VIALIDAD'!$R$11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0-469A-A079-8A9067839F13}"/>
            </c:ext>
          </c:extLst>
        </c:ser>
        <c:ser>
          <c:idx val="2"/>
          <c:order val="2"/>
          <c:tx>
            <c:strRef>
              <c:f>'TRÁNSITO Y VIALIDAD'!$B$12</c:f>
              <c:strCache>
                <c:ptCount val="1"/>
                <c:pt idx="0">
                  <c:v>Permiso para circulación vehicular en zonas restringidas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VIALIDAD'!$R$12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0-469A-A079-8A9067839F13}"/>
            </c:ext>
          </c:extLst>
        </c:ser>
        <c:ser>
          <c:idx val="3"/>
          <c:order val="3"/>
          <c:tx>
            <c:strRef>
              <c:f>'TRÁNSITO Y VIALIDAD'!$B$13</c:f>
              <c:strCache>
                <c:ptCount val="1"/>
                <c:pt idx="0">
                  <c:v>Permiso de circulación con carga sobredimensionada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VIALIDAD'!$R$13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70-469A-A079-8A9067839F13}"/>
            </c:ext>
          </c:extLst>
        </c:ser>
        <c:ser>
          <c:idx val="4"/>
          <c:order val="4"/>
          <c:tx>
            <c:strRef>
              <c:f>'TRÁNSITO Y VIALIDAD'!$B$14</c:f>
              <c:strCache>
                <c:ptCount val="1"/>
                <c:pt idx="0">
                  <c:v>Permiso para filmaciones en vía publica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VIALIDAD'!$R$14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70-469A-A079-8A9067839F13}"/>
            </c:ext>
          </c:extLst>
        </c:ser>
        <c:ser>
          <c:idx val="5"/>
          <c:order val="5"/>
          <c:tx>
            <c:strRef>
              <c:f>'TRÁNSITO Y VIALIDAD'!$B$15</c:f>
              <c:strCache>
                <c:ptCount val="1"/>
                <c:pt idx="0">
                  <c:v>Permiso estacionamiento por carga/descarga y otros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VIALIDAD'!$R$15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70-469A-A079-8A9067839F13}"/>
            </c:ext>
          </c:extLst>
        </c:ser>
        <c:ser>
          <c:idx val="6"/>
          <c:order val="6"/>
          <c:tx>
            <c:strRef>
              <c:f>'TRÁNSITO Y VIALIDAD'!$B$16</c:f>
              <c:strCache>
                <c:ptCount val="1"/>
                <c:pt idx="0">
                  <c:v>Permisos de trabajos en vía publica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VIALIDAD'!$R$16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70-469A-A079-8A9067839F13}"/>
            </c:ext>
          </c:extLst>
        </c:ser>
        <c:ser>
          <c:idx val="7"/>
          <c:order val="7"/>
          <c:tx>
            <c:strRef>
              <c:f>'TRÁNSITO Y VIALIDAD'!$B$17</c:f>
              <c:strCache>
                <c:ptCount val="1"/>
                <c:pt idx="0">
                  <c:v>Permisos ocupación de carril para vaciado de hormigón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VIALIDAD'!$R$17</c:f>
              <c:numCache>
                <c:formatCode>General</c:formatCode>
                <c:ptCount val="1"/>
                <c:pt idx="0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0-469A-A079-8A9067839F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11519"/>
        <c:axId val="64105359"/>
      </c:barChart>
      <c:catAx>
        <c:axId val="1195811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05359"/>
        <c:crosses val="autoZero"/>
        <c:auto val="1"/>
        <c:lblAlgn val="ctr"/>
        <c:lblOffset val="100"/>
        <c:noMultiLvlLbl val="0"/>
      </c:catAx>
      <c:valAx>
        <c:axId val="641053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9581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ENEVIAL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ENEVIAL!$B$8</c:f>
              <c:strCache>
                <c:ptCount val="1"/>
                <c:pt idx="0">
                  <c:v>Parque de Edecucacion Vial en Ciudad Juan Bosch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ENEVIAL!$R$8</c:f>
              <c:numCache>
                <c:formatCode>General</c:formatCode>
                <c:ptCount val="1"/>
                <c:pt idx="0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B-4D0B-A905-B84DC1DE8158}"/>
            </c:ext>
          </c:extLst>
        </c:ser>
        <c:ser>
          <c:idx val="1"/>
          <c:order val="1"/>
          <c:tx>
            <c:strRef>
              <c:f>ENEVIAL!$B$9</c:f>
              <c:strCache>
                <c:ptCount val="1"/>
                <c:pt idx="0">
                  <c:v>Educación Vial para obtención de Licencia de Conducir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ENEVIAL!$R$9</c:f>
              <c:numCache>
                <c:formatCode>General</c:formatCode>
                <c:ptCount val="1"/>
                <c:pt idx="0">
                  <c:v>22131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2B-4D0B-A905-B84DC1DE8158}"/>
            </c:ext>
          </c:extLst>
        </c:ser>
        <c:ser>
          <c:idx val="2"/>
          <c:order val="2"/>
          <c:tx>
            <c:strRef>
              <c:f>ENEVIAL!$B$10</c:f>
              <c:strCache>
                <c:ptCount val="1"/>
                <c:pt idx="0">
                  <c:v>Reducacion Vial para Infractores de Transito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ENEVIAL!$R$10</c:f>
              <c:numCache>
                <c:formatCode>General</c:formatCode>
                <c:ptCount val="1"/>
                <c:pt idx="0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2B-4D0B-A905-B84DC1DE8158}"/>
            </c:ext>
          </c:extLst>
        </c:ser>
        <c:ser>
          <c:idx val="3"/>
          <c:order val="3"/>
          <c:tx>
            <c:strRef>
              <c:f>ENEVIAL!$B$11</c:f>
              <c:strCache>
                <c:ptCount val="1"/>
                <c:pt idx="0">
                  <c:v>Acciones Formativas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ENEVIAL!$R$11</c:f>
              <c:numCache>
                <c:formatCode>General</c:formatCode>
                <c:ptCount val="1"/>
                <c:pt idx="0">
                  <c:v>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2B-4D0B-A905-B84DC1DE81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19679"/>
        <c:axId val="64146527"/>
      </c:barChart>
      <c:catAx>
        <c:axId val="1195819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6527"/>
        <c:crosses val="autoZero"/>
        <c:auto val="1"/>
        <c:lblAlgn val="ctr"/>
        <c:lblOffset val="100"/>
        <c:noMultiLvlLbl val="0"/>
      </c:catAx>
      <c:valAx>
        <c:axId val="6414652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95819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churchill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CONDUCIR'!$C$123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CONDUCIR'!$S$123</c:f>
              <c:numCache>
                <c:formatCode>General</c:formatCode>
                <c:ptCount val="1"/>
                <c:pt idx="0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D-45FA-BF10-61BEC182E681}"/>
            </c:ext>
          </c:extLst>
        </c:ser>
        <c:ser>
          <c:idx val="1"/>
          <c:order val="1"/>
          <c:tx>
            <c:strRef>
              <c:f>'LICENCIA DE CONDUCIR'!$C$124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CONDUCIR'!$S$124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D-45FA-BF10-61BEC182E681}"/>
            </c:ext>
          </c:extLst>
        </c:ser>
        <c:ser>
          <c:idx val="2"/>
          <c:order val="2"/>
          <c:tx>
            <c:strRef>
              <c:f>'LICENCIA DE CONDUCIR'!$C$125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CONDUCIR'!$S$125</c:f>
              <c:numCache>
                <c:formatCode>General</c:formatCode>
                <c:ptCount val="1"/>
                <c:pt idx="0">
                  <c:v>11943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D-45FA-BF10-61BEC182E681}"/>
            </c:ext>
          </c:extLst>
        </c:ser>
        <c:ser>
          <c:idx val="3"/>
          <c:order val="3"/>
          <c:tx>
            <c:strRef>
              <c:f>'LICENCIA DE CONDUCIR'!$C$126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CONDUCIR'!$S$126</c:f>
              <c:numCache>
                <c:formatCode>General</c:formatCode>
                <c:ptCount val="1"/>
                <c:pt idx="0">
                  <c:v>1521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4D-45FA-BF10-61BEC182E681}"/>
            </c:ext>
          </c:extLst>
        </c:ser>
        <c:ser>
          <c:idx val="4"/>
          <c:order val="4"/>
          <c:tx>
            <c:strRef>
              <c:f>'LICENCIA DE CONDUCIR'!$C$127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CONDUCIR'!$S$127</c:f>
              <c:numCache>
                <c:formatCode>General</c:formatCode>
                <c:ptCount val="1"/>
                <c:pt idx="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4D-45FA-BF10-61BEC182E681}"/>
            </c:ext>
          </c:extLst>
        </c:ser>
        <c:ser>
          <c:idx val="5"/>
          <c:order val="5"/>
          <c:tx>
            <c:strRef>
              <c:f>'LICENCIA DE CONDUCIR'!$C$128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CONDUCIR'!$S$128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4D-45FA-BF10-61BEC182E6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1871"/>
        <c:axId val="1193527119"/>
      </c:barChart>
      <c:catAx>
        <c:axId val="15691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93527119"/>
        <c:crosses val="autoZero"/>
        <c:auto val="1"/>
        <c:lblAlgn val="ctr"/>
        <c:lblOffset val="100"/>
        <c:noMultiLvlLbl val="0"/>
      </c:catAx>
      <c:valAx>
        <c:axId val="119352711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megacentro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CONDUCIR'!$C$161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CONDUCIR'!$S$161</c:f>
              <c:numCache>
                <c:formatCode>General</c:formatCode>
                <c:ptCount val="1"/>
                <c:pt idx="0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1-4B03-B268-33D3C8C08C57}"/>
            </c:ext>
          </c:extLst>
        </c:ser>
        <c:ser>
          <c:idx val="1"/>
          <c:order val="1"/>
          <c:tx>
            <c:strRef>
              <c:f>'LICENCIA DE CONDUCIR'!$C$162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CONDUCIR'!$S$162</c:f>
              <c:numCache>
                <c:formatCode>General</c:formatCode>
                <c:ptCount val="1"/>
                <c:pt idx="0">
                  <c:v>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1-4B03-B268-33D3C8C08C57}"/>
            </c:ext>
          </c:extLst>
        </c:ser>
        <c:ser>
          <c:idx val="2"/>
          <c:order val="2"/>
          <c:tx>
            <c:strRef>
              <c:f>'LICENCIA DE CONDUCIR'!$C$163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CONDUCIR'!$S$163</c:f>
              <c:numCache>
                <c:formatCode>General</c:formatCode>
                <c:ptCount val="1"/>
                <c:pt idx="0">
                  <c:v>6972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1-4B03-B268-33D3C8C08C57}"/>
            </c:ext>
          </c:extLst>
        </c:ser>
        <c:ser>
          <c:idx val="3"/>
          <c:order val="3"/>
          <c:tx>
            <c:strRef>
              <c:f>'LICENCIA DE CONDUCIR'!$C$164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CONDUCIR'!$S$164</c:f>
              <c:numCache>
                <c:formatCode>General</c:formatCode>
                <c:ptCount val="1"/>
                <c:pt idx="0">
                  <c:v>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21-4B03-B268-33D3C8C08C57}"/>
            </c:ext>
          </c:extLst>
        </c:ser>
        <c:ser>
          <c:idx val="4"/>
          <c:order val="4"/>
          <c:tx>
            <c:strRef>
              <c:f>'LICENCIA DE CONDUCIR'!$C$165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CONDUCIR'!$S$165</c:f>
              <c:numCache>
                <c:formatCode>General</c:formatCode>
                <c:ptCount val="1"/>
                <c:pt idx="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21-4B03-B268-33D3C8C08C57}"/>
            </c:ext>
          </c:extLst>
        </c:ser>
        <c:ser>
          <c:idx val="5"/>
          <c:order val="5"/>
          <c:tx>
            <c:strRef>
              <c:f>'LICENCIA DE CONDUCIR'!$C$166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CONDUCIR'!$S$166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21-4B03-B268-33D3C8C08C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5631"/>
        <c:axId val="66492095"/>
      </c:barChart>
      <c:catAx>
        <c:axId val="1568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2095"/>
        <c:crosses val="autoZero"/>
        <c:auto val="1"/>
        <c:lblAlgn val="ctr"/>
        <c:lblOffset val="100"/>
        <c:noMultiLvlLbl val="0"/>
      </c:catAx>
      <c:valAx>
        <c:axId val="664920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sambil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CONDUCIR'!$C$191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CONDUCIR'!$S$191</c:f>
              <c:numCache>
                <c:formatCode>General</c:formatCode>
                <c:ptCount val="1"/>
                <c:pt idx="0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B-4A08-8742-83FD6AC3970B}"/>
            </c:ext>
          </c:extLst>
        </c:ser>
        <c:ser>
          <c:idx val="1"/>
          <c:order val="1"/>
          <c:tx>
            <c:strRef>
              <c:f>'LICENCIA DE CONDUCIR'!$C$192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CONDUCIR'!$S$192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B-4A08-8742-83FD6AC3970B}"/>
            </c:ext>
          </c:extLst>
        </c:ser>
        <c:ser>
          <c:idx val="2"/>
          <c:order val="2"/>
          <c:tx>
            <c:strRef>
              <c:f>'LICENCIA DE CONDUCIR'!$C$193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CONDUCIR'!$S$193</c:f>
              <c:numCache>
                <c:formatCode>General</c:formatCode>
                <c:ptCount val="1"/>
                <c:pt idx="0">
                  <c:v>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B-4A08-8742-83FD6AC3970B}"/>
            </c:ext>
          </c:extLst>
        </c:ser>
        <c:ser>
          <c:idx val="3"/>
          <c:order val="3"/>
          <c:tx>
            <c:strRef>
              <c:f>'LICENCIA DE CONDUCIR'!$C$194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CONDUCIR'!$S$194</c:f>
              <c:numCache>
                <c:formatCode>General</c:formatCode>
                <c:ptCount val="1"/>
                <c:pt idx="0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FB-4A08-8742-83FD6AC3970B}"/>
            </c:ext>
          </c:extLst>
        </c:ser>
        <c:ser>
          <c:idx val="4"/>
          <c:order val="4"/>
          <c:tx>
            <c:strRef>
              <c:f>'LICENCIA DE CONDUCIR'!$C$195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CONDUCIR'!$S$195</c:f>
              <c:numCache>
                <c:formatCode>General</c:formatCode>
                <c:ptCount val="1"/>
                <c:pt idx="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FB-4A08-8742-83FD6AC3970B}"/>
            </c:ext>
          </c:extLst>
        </c:ser>
        <c:ser>
          <c:idx val="5"/>
          <c:order val="5"/>
          <c:tx>
            <c:strRef>
              <c:f>'LICENCIA DE CONDUCIR'!$C$196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CONDUCIR'!$S$196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FB-4A08-8742-83FD6AC397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13439"/>
        <c:axId val="64109823"/>
      </c:barChart>
      <c:catAx>
        <c:axId val="1195813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09823"/>
        <c:crosses val="autoZero"/>
        <c:auto val="1"/>
        <c:lblAlgn val="ctr"/>
        <c:lblOffset val="100"/>
        <c:noMultiLvlLbl val="0"/>
      </c:catAx>
      <c:valAx>
        <c:axId val="6410982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9581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bluemall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CONDUCIR'!$C$225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CONDUCIR'!$S$225</c:f>
              <c:numCache>
                <c:formatCode>General</c:formatCode>
                <c:ptCount val="1"/>
                <c:pt idx="0">
                  <c:v>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1-4927-9C6A-B042EE862175}"/>
            </c:ext>
          </c:extLst>
        </c:ser>
        <c:ser>
          <c:idx val="1"/>
          <c:order val="1"/>
          <c:tx>
            <c:strRef>
              <c:f>'LICENCIA DE CONDUCIR'!$C$226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CONDUCIR'!$S$226</c:f>
              <c:numCache>
                <c:formatCode>General</c:formatCode>
                <c:ptCount val="1"/>
                <c:pt idx="0">
                  <c:v>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F1-4927-9C6A-B042EE862175}"/>
            </c:ext>
          </c:extLst>
        </c:ser>
        <c:ser>
          <c:idx val="2"/>
          <c:order val="2"/>
          <c:tx>
            <c:strRef>
              <c:f>'LICENCIA DE CONDUCIR'!$C$227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CONDUCIR'!$S$227</c:f>
              <c:numCache>
                <c:formatCode>General</c:formatCode>
                <c:ptCount val="1"/>
                <c:pt idx="0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F1-4927-9C6A-B042EE862175}"/>
            </c:ext>
          </c:extLst>
        </c:ser>
        <c:ser>
          <c:idx val="3"/>
          <c:order val="3"/>
          <c:tx>
            <c:strRef>
              <c:f>'LICENCIA DE CONDUCIR'!$C$228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CONDUCIR'!$S$228</c:f>
              <c:numCache>
                <c:formatCode>General</c:formatCode>
                <c:ptCount val="1"/>
                <c:pt idx="0">
                  <c:v>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F1-4927-9C6A-B042EE862175}"/>
            </c:ext>
          </c:extLst>
        </c:ser>
        <c:ser>
          <c:idx val="4"/>
          <c:order val="4"/>
          <c:tx>
            <c:strRef>
              <c:f>'LICENCIA DE CONDUCIR'!$C$229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F1-4927-9C6A-B042EE862175}"/>
            </c:ext>
          </c:extLst>
        </c:ser>
        <c:ser>
          <c:idx val="5"/>
          <c:order val="5"/>
          <c:tx>
            <c:strRef>
              <c:f>'LICENCIA DE CONDUCIR'!$C$230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CONDUCIR'!$S$230</c:f>
              <c:numCache>
                <c:formatCode>General</c:formatCode>
                <c:ptCount val="1"/>
                <c:pt idx="0">
                  <c:v>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F1-4927-9C6A-B042EE862175}"/>
            </c:ext>
          </c:extLst>
        </c:ser>
        <c:ser>
          <c:idx val="6"/>
          <c:order val="6"/>
          <c:tx>
            <c:strRef>
              <c:f>'LICENCIA DE CONDUCIR'!$C$231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CONDUCIR'!$S$231</c:f>
              <c:numCache>
                <c:formatCode>General</c:formatCode>
                <c:ptCount val="1"/>
                <c:pt idx="0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F1-4927-9C6A-B042EE862175}"/>
            </c:ext>
          </c:extLst>
        </c:ser>
        <c:ser>
          <c:idx val="7"/>
          <c:order val="7"/>
          <c:tx>
            <c:strRef>
              <c:f>'LICENCIA DE CONDUCIR'!$C$232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CONDUCIR'!$S$232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F1-4927-9C6A-B042EE862175}"/>
            </c:ext>
          </c:extLst>
        </c:ser>
        <c:ser>
          <c:idx val="8"/>
          <c:order val="8"/>
          <c:tx>
            <c:strRef>
              <c:f>'LICENCIA DE CONDUCIR'!$C$233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CONDUCIR'!$S$233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F1-4927-9C6A-B042EE862175}"/>
            </c:ext>
          </c:extLst>
        </c:ser>
        <c:ser>
          <c:idx val="9"/>
          <c:order val="9"/>
          <c:tx>
            <c:strRef>
              <c:f>'LICENCIA DE CONDUCIR'!$C$234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CONDUCIR'!$S$234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1-4927-9C6A-B042EE862175}"/>
            </c:ext>
          </c:extLst>
        </c:ser>
        <c:ser>
          <c:idx val="10"/>
          <c:order val="10"/>
          <c:tx>
            <c:strRef>
              <c:f>'LICENCIA DE CONDUCIR'!$C$235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CONDUCIR'!$S$235</c:f>
              <c:numCache>
                <c:formatCode>General</c:formatCode>
                <c:ptCount val="1"/>
                <c:pt idx="0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F1-4927-9C6A-B042EE8621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1947247"/>
        <c:axId val="66445967"/>
      </c:barChart>
      <c:catAx>
        <c:axId val="1001947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45967"/>
        <c:crosses val="autoZero"/>
        <c:auto val="1"/>
        <c:lblAlgn val="ctr"/>
        <c:lblOffset val="100"/>
        <c:noMultiLvlLbl val="0"/>
      </c:catAx>
      <c:valAx>
        <c:axId val="66445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01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santiago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CONDUCIR'!$C$264:$C$280</c:f>
              <c:strCache>
                <c:ptCount val="17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Licencia de Conducir Categoría 5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  <c:pt idx="13">
                  <c:v>Licencia de  Conducir para Policia </c:v>
                </c:pt>
                <c:pt idx="14">
                  <c:v>Renovación para Policia</c:v>
                </c:pt>
                <c:pt idx="15">
                  <c:v>Duplicados para Policia</c:v>
                </c:pt>
                <c:pt idx="16">
                  <c:v>Cambio de Categoría para Policia</c:v>
                </c:pt>
              </c:strCache>
            </c:strRef>
          </c:cat>
          <c:val>
            <c:numRef>
              <c:f>'LICENCIA DE CONDUCIR'!$S$264:$S$280</c:f>
              <c:numCache>
                <c:formatCode>General</c:formatCode>
                <c:ptCount val="17"/>
                <c:pt idx="0">
                  <c:v>3168</c:v>
                </c:pt>
                <c:pt idx="1">
                  <c:v>3058</c:v>
                </c:pt>
                <c:pt idx="2">
                  <c:v>511</c:v>
                </c:pt>
                <c:pt idx="3">
                  <c:v>0</c:v>
                </c:pt>
                <c:pt idx="4">
                  <c:v>42</c:v>
                </c:pt>
                <c:pt idx="5">
                  <c:v>10097</c:v>
                </c:pt>
                <c:pt idx="6">
                  <c:v>1</c:v>
                </c:pt>
                <c:pt idx="7">
                  <c:v>8843</c:v>
                </c:pt>
                <c:pt idx="8">
                  <c:v>1040</c:v>
                </c:pt>
                <c:pt idx="9">
                  <c:v>87</c:v>
                </c:pt>
                <c:pt idx="10">
                  <c:v>17</c:v>
                </c:pt>
                <c:pt idx="11">
                  <c:v>319</c:v>
                </c:pt>
                <c:pt idx="12">
                  <c:v>1379</c:v>
                </c:pt>
                <c:pt idx="13">
                  <c:v>0</c:v>
                </c:pt>
                <c:pt idx="14">
                  <c:v>138</c:v>
                </c:pt>
                <c:pt idx="15">
                  <c:v>2</c:v>
                </c:pt>
                <c:pt idx="1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F-4915-B1B3-4DEB69BBCF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7791"/>
        <c:axId val="64142559"/>
      </c:barChart>
      <c:catAx>
        <c:axId val="19317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2559"/>
        <c:crosses val="autoZero"/>
        <c:auto val="1"/>
        <c:lblAlgn val="ctr"/>
        <c:lblOffset val="100"/>
        <c:noMultiLvlLbl val="0"/>
      </c:catAx>
      <c:valAx>
        <c:axId val="64142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17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romana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CONDUCIR'!$C$321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CONDUCIR'!$S$321</c:f>
              <c:numCache>
                <c:formatCode>General</c:formatCode>
                <c:ptCount val="1"/>
                <c:pt idx="0">
                  <c:v>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521-A6E9-1AF656B84BD5}"/>
            </c:ext>
          </c:extLst>
        </c:ser>
        <c:ser>
          <c:idx val="1"/>
          <c:order val="1"/>
          <c:tx>
            <c:strRef>
              <c:f>'LICENCIA DE CONDUCIR'!$C$322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CONDUCIR'!$S$322</c:f>
              <c:numCache>
                <c:formatCode>General</c:formatCode>
                <c:ptCount val="1"/>
                <c:pt idx="0">
                  <c:v>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0-4521-A6E9-1AF656B84BD5}"/>
            </c:ext>
          </c:extLst>
        </c:ser>
        <c:ser>
          <c:idx val="2"/>
          <c:order val="2"/>
          <c:tx>
            <c:strRef>
              <c:f>'LICENCIA DE CONDUCIR'!$C$323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CONDUCIR'!$S$323</c:f>
              <c:numCache>
                <c:formatCode>General</c:formatCode>
                <c:ptCount val="1"/>
                <c:pt idx="0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0-4521-A6E9-1AF656B84BD5}"/>
            </c:ext>
          </c:extLst>
        </c:ser>
        <c:ser>
          <c:idx val="3"/>
          <c:order val="3"/>
          <c:tx>
            <c:strRef>
              <c:f>'LICENCIA DE CONDUCIR'!$C$324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0-4521-A6E9-1AF656B84BD5}"/>
            </c:ext>
          </c:extLst>
        </c:ser>
        <c:ser>
          <c:idx val="4"/>
          <c:order val="4"/>
          <c:tx>
            <c:strRef>
              <c:f>'LICENCIA DE CONDUCIR'!$C$325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CONDUCIR'!$S$325</c:f>
              <c:numCache>
                <c:formatCode>General</c:formatCode>
                <c:ptCount val="1"/>
                <c:pt idx="0">
                  <c:v>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30-4521-A6E9-1AF656B84BD5}"/>
            </c:ext>
          </c:extLst>
        </c:ser>
        <c:ser>
          <c:idx val="5"/>
          <c:order val="5"/>
          <c:tx>
            <c:strRef>
              <c:f>'LICENCIA DE CONDUCIR'!$C$326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30-4521-A6E9-1AF656B84BD5}"/>
            </c:ext>
          </c:extLst>
        </c:ser>
        <c:ser>
          <c:idx val="6"/>
          <c:order val="6"/>
          <c:tx>
            <c:strRef>
              <c:f>'LICENCIA DE CONDUCIR'!$C$327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CONDUCIR'!$S$327</c:f>
              <c:numCache>
                <c:formatCode>General</c:formatCode>
                <c:ptCount val="1"/>
                <c:pt idx="0">
                  <c:v>3090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30-4521-A6E9-1AF656B84BD5}"/>
            </c:ext>
          </c:extLst>
        </c:ser>
        <c:ser>
          <c:idx val="7"/>
          <c:order val="7"/>
          <c:tx>
            <c:strRef>
              <c:f>'LICENCIA DE CONDUCIR'!$C$328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CONDUCIR'!$S$328</c:f>
              <c:numCache>
                <c:formatCode>General</c:formatCode>
                <c:ptCount val="1"/>
                <c:pt idx="0">
                  <c:v>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30-4521-A6E9-1AF656B84BD5}"/>
            </c:ext>
          </c:extLst>
        </c:ser>
        <c:ser>
          <c:idx val="8"/>
          <c:order val="8"/>
          <c:tx>
            <c:strRef>
              <c:f>'LICENCIA DE CONDUCIR'!$C$329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CONDUCIR'!$S$329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30-4521-A6E9-1AF656B84BD5}"/>
            </c:ext>
          </c:extLst>
        </c:ser>
        <c:ser>
          <c:idx val="9"/>
          <c:order val="9"/>
          <c:tx>
            <c:strRef>
              <c:f>'LICENCIA DE CONDUCIR'!$C$330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CONDUCIR'!$S$330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30-4521-A6E9-1AF656B84BD5}"/>
            </c:ext>
          </c:extLst>
        </c:ser>
        <c:ser>
          <c:idx val="10"/>
          <c:order val="10"/>
          <c:tx>
            <c:strRef>
              <c:f>'LICENCIA DE CONDUCIR'!$C$331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CONDUCIR'!$S$331</c:f>
              <c:numCache>
                <c:formatCode>General</c:formatCode>
                <c:ptCount val="1"/>
                <c:pt idx="0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30-4521-A6E9-1AF656B84BD5}"/>
            </c:ext>
          </c:extLst>
        </c:ser>
        <c:ser>
          <c:idx val="11"/>
          <c:order val="11"/>
          <c:tx>
            <c:strRef>
              <c:f>'LICENCIA DE CONDUCIR'!$C$332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30-4521-A6E9-1AF656B84BD5}"/>
            </c:ext>
          </c:extLst>
        </c:ser>
        <c:ser>
          <c:idx val="12"/>
          <c:order val="12"/>
          <c:tx>
            <c:strRef>
              <c:f>'LICENCIA DE CONDUCIR'!$C$333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CONDUCIR'!$S$333</c:f>
              <c:numCache>
                <c:formatCode>General</c:formatCode>
                <c:ptCount val="1"/>
                <c:pt idx="0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30-4521-A6E9-1AF656B84BD5}"/>
            </c:ext>
          </c:extLst>
        </c:ser>
        <c:ser>
          <c:idx val="13"/>
          <c:order val="13"/>
          <c:tx>
            <c:strRef>
              <c:f>'LICENCIA DE CONDUCIR'!$C$334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CONDUCIR'!$S$334</c:f>
              <c:numCache>
                <c:formatCode>General</c:formatCode>
                <c:ptCount val="1"/>
                <c:pt idx="0">
                  <c:v>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30-4521-A6E9-1AF656B84B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7391"/>
        <c:axId val="64132639"/>
      </c:barChart>
      <c:catAx>
        <c:axId val="1932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32639"/>
        <c:crosses val="autoZero"/>
        <c:auto val="1"/>
        <c:lblAlgn val="ctr"/>
        <c:lblOffset val="100"/>
        <c:noMultiLvlLbl val="0"/>
      </c:catAx>
      <c:valAx>
        <c:axId val="64132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2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azua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CONDUCIR'!$C$375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CONDUCIR'!$S$375</c:f>
              <c:numCache>
                <c:formatCode>General</c:formatCode>
                <c:ptCount val="1"/>
                <c:pt idx="0">
                  <c:v>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A-4FEF-8D46-8864B0B76A21}"/>
            </c:ext>
          </c:extLst>
        </c:ser>
        <c:ser>
          <c:idx val="1"/>
          <c:order val="1"/>
          <c:tx>
            <c:strRef>
              <c:f>'LICENCIA DE CONDUCIR'!$C$376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CONDUCIR'!$S$376</c:f>
              <c:numCache>
                <c:formatCode>General</c:formatCode>
                <c:ptCount val="1"/>
                <c:pt idx="0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A-4FEF-8D46-8864B0B76A21}"/>
            </c:ext>
          </c:extLst>
        </c:ser>
        <c:ser>
          <c:idx val="2"/>
          <c:order val="2"/>
          <c:tx>
            <c:strRef>
              <c:f>'LICENCIA DE CONDUCIR'!$C$377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CONDUCIR'!$S$377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A-4FEF-8D46-8864B0B76A21}"/>
            </c:ext>
          </c:extLst>
        </c:ser>
        <c:ser>
          <c:idx val="3"/>
          <c:order val="3"/>
          <c:tx>
            <c:strRef>
              <c:f>'LICENCIA DE CONDUCIR'!$C$378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CONDUCIR'!$S$378</c:f>
              <c:numCache>
                <c:formatCode>General</c:formatCode>
                <c:ptCount val="1"/>
                <c:pt idx="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A-4FEF-8D46-8864B0B76A21}"/>
            </c:ext>
          </c:extLst>
        </c:ser>
        <c:ser>
          <c:idx val="4"/>
          <c:order val="4"/>
          <c:tx>
            <c:strRef>
              <c:f>'LICENCIA DE CONDUCIR'!$C$379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CONDUCIR'!$S$379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A-4FEF-8D46-8864B0B76A21}"/>
            </c:ext>
          </c:extLst>
        </c:ser>
        <c:ser>
          <c:idx val="5"/>
          <c:order val="5"/>
          <c:tx>
            <c:strRef>
              <c:f>'LICENCIA DE CONDUCIR'!$C$380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CONDUCIR'!$S$380</c:f>
              <c:numCache>
                <c:formatCode>General</c:formatCode>
                <c:ptCount val="1"/>
                <c:pt idx="0">
                  <c:v>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1A-4FEF-8D46-8864B0B76A21}"/>
            </c:ext>
          </c:extLst>
        </c:ser>
        <c:ser>
          <c:idx val="6"/>
          <c:order val="6"/>
          <c:tx>
            <c:strRef>
              <c:f>'LICENCIA DE CONDUCIR'!$C$381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1A-4FEF-8D46-8864B0B76A21}"/>
            </c:ext>
          </c:extLst>
        </c:ser>
        <c:ser>
          <c:idx val="7"/>
          <c:order val="7"/>
          <c:tx>
            <c:strRef>
              <c:f>'LICENCIA DE CONDUCIR'!$C$382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CONDUCIR'!$S$382</c:f>
              <c:numCache>
                <c:formatCode>General</c:formatCode>
                <c:ptCount val="1"/>
                <c:pt idx="0">
                  <c:v>3474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1A-4FEF-8D46-8864B0B76A21}"/>
            </c:ext>
          </c:extLst>
        </c:ser>
        <c:ser>
          <c:idx val="8"/>
          <c:order val="8"/>
          <c:tx>
            <c:strRef>
              <c:f>'LICENCIA DE CONDUCIR'!$C$383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CONDUCIR'!$S$383</c:f>
              <c:numCache>
                <c:formatCode>General</c:formatCode>
                <c:ptCount val="1"/>
                <c:pt idx="0">
                  <c:v>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1A-4FEF-8D46-8864B0B76A21}"/>
            </c:ext>
          </c:extLst>
        </c:ser>
        <c:ser>
          <c:idx val="9"/>
          <c:order val="9"/>
          <c:tx>
            <c:strRef>
              <c:f>'LICENCIA DE CONDUCIR'!$C$384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CONDUCIR'!$S$384</c:f>
              <c:numCache>
                <c:formatCode>General</c:formatCode>
                <c:ptCount val="1"/>
                <c:pt idx="0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1A-4FEF-8D46-8864B0B76A21}"/>
            </c:ext>
          </c:extLst>
        </c:ser>
        <c:ser>
          <c:idx val="10"/>
          <c:order val="10"/>
          <c:tx>
            <c:strRef>
              <c:f>'LICENCIA DE CONDUCIR'!$C$385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1A-4FEF-8D46-8864B0B76A21}"/>
            </c:ext>
          </c:extLst>
        </c:ser>
        <c:ser>
          <c:idx val="11"/>
          <c:order val="11"/>
          <c:tx>
            <c:strRef>
              <c:f>'LICENCIA DE CONDUCIR'!$C$386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CONDUCIR'!$S$386</c:f>
              <c:numCache>
                <c:formatCode>General</c:formatCode>
                <c:ptCount val="1"/>
                <c:pt idx="0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1A-4FEF-8D46-8864B0B76A21}"/>
            </c:ext>
          </c:extLst>
        </c:ser>
        <c:ser>
          <c:idx val="12"/>
          <c:order val="12"/>
          <c:tx>
            <c:strRef>
              <c:f>'LICENCIA DE CONDUCIR'!$C$387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CONDUCIR'!$S$387</c:f>
              <c:numCache>
                <c:formatCode>General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1A-4FEF-8D46-8864B0B76A21}"/>
            </c:ext>
          </c:extLst>
        </c:ser>
        <c:ser>
          <c:idx val="13"/>
          <c:order val="13"/>
          <c:tx>
            <c:strRef>
              <c:f>'LICENCIA DE CONDUCIR'!$C$388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CONDUCIR'!$S$388</c:f>
              <c:numCache>
                <c:formatCode>General</c:formatCode>
                <c:ptCount val="1"/>
                <c:pt idx="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1A-4FEF-8D46-8864B0B76A21}"/>
            </c:ext>
          </c:extLst>
        </c:ser>
        <c:ser>
          <c:idx val="14"/>
          <c:order val="14"/>
          <c:tx>
            <c:strRef>
              <c:f>'LICENCIA DE CONDUCIR'!$C$389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CONDUCIR'!$S$389</c:f>
              <c:numCache>
                <c:formatCode>General</c:formatCode>
                <c:ptCount val="1"/>
                <c:pt idx="0">
                  <c:v>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1A-4FEF-8D46-8864B0B76A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38431"/>
        <c:axId val="66472255"/>
      </c:barChart>
      <c:catAx>
        <c:axId val="19338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72255"/>
        <c:crosses val="autoZero"/>
        <c:auto val="1"/>
        <c:lblAlgn val="ctr"/>
        <c:lblOffset val="100"/>
        <c:noMultiLvlLbl val="0"/>
      </c:catAx>
      <c:valAx>
        <c:axId val="664722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3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755195</xdr:colOff>
      <xdr:row>35</xdr:row>
      <xdr:rowOff>149679</xdr:rowOff>
    </xdr:from>
    <xdr:to>
      <xdr:col>19</xdr:col>
      <xdr:colOff>1782535</xdr:colOff>
      <xdr:row>63</xdr:row>
      <xdr:rowOff>108856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D28395-B5D2-658A-C950-9942FC168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653143</xdr:colOff>
      <xdr:row>93</xdr:row>
      <xdr:rowOff>108857</xdr:rowOff>
    </xdr:from>
    <xdr:to>
      <xdr:col>19</xdr:col>
      <xdr:colOff>1782535</xdr:colOff>
      <xdr:row>117</xdr:row>
      <xdr:rowOff>163286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BED802C-2079-88B1-9ABB-5442CD27A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755197</xdr:colOff>
      <xdr:row>129</xdr:row>
      <xdr:rowOff>163286</xdr:rowOff>
    </xdr:from>
    <xdr:to>
      <xdr:col>19</xdr:col>
      <xdr:colOff>1782536</xdr:colOff>
      <xdr:row>155</xdr:row>
      <xdr:rowOff>163286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575DFA2-CF11-5FF6-C53A-8487EACB1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612321</xdr:colOff>
      <xdr:row>167</xdr:row>
      <xdr:rowOff>108857</xdr:rowOff>
    </xdr:from>
    <xdr:to>
      <xdr:col>19</xdr:col>
      <xdr:colOff>1755321</xdr:colOff>
      <xdr:row>185</xdr:row>
      <xdr:rowOff>204106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37B7090-4DAD-9A9B-0DC1-BBB731AA6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666752</xdr:colOff>
      <xdr:row>197</xdr:row>
      <xdr:rowOff>149678</xdr:rowOff>
    </xdr:from>
    <xdr:to>
      <xdr:col>19</xdr:col>
      <xdr:colOff>1768929</xdr:colOff>
      <xdr:row>219</xdr:row>
      <xdr:rowOff>136071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9422FAE-B0B4-CCF7-69DF-422006B92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748395</xdr:colOff>
      <xdr:row>236</xdr:row>
      <xdr:rowOff>149679</xdr:rowOff>
    </xdr:from>
    <xdr:to>
      <xdr:col>19</xdr:col>
      <xdr:colOff>1782536</xdr:colOff>
      <xdr:row>258</xdr:row>
      <xdr:rowOff>163285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6A24636-53A5-2E91-D396-69F6800F5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734786</xdr:colOff>
      <xdr:row>281</xdr:row>
      <xdr:rowOff>149678</xdr:rowOff>
    </xdr:from>
    <xdr:to>
      <xdr:col>19</xdr:col>
      <xdr:colOff>1714501</xdr:colOff>
      <xdr:row>314</xdr:row>
      <xdr:rowOff>136072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74C66D27-85F1-9948-E399-FDF90B97D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598714</xdr:colOff>
      <xdr:row>336</xdr:row>
      <xdr:rowOff>68037</xdr:rowOff>
    </xdr:from>
    <xdr:to>
      <xdr:col>19</xdr:col>
      <xdr:colOff>1768928</xdr:colOff>
      <xdr:row>367</xdr:row>
      <xdr:rowOff>122465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3B9B1C3-63BF-B0FC-A8C2-7FF6A51FD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653142</xdr:colOff>
      <xdr:row>390</xdr:row>
      <xdr:rowOff>149680</xdr:rowOff>
    </xdr:from>
    <xdr:to>
      <xdr:col>20</xdr:col>
      <xdr:colOff>0</xdr:colOff>
      <xdr:row>413</xdr:row>
      <xdr:rowOff>122464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4C4E9E5-4540-F09B-7075-620F9B540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653142</xdr:colOff>
      <xdr:row>433</xdr:row>
      <xdr:rowOff>122466</xdr:rowOff>
    </xdr:from>
    <xdr:to>
      <xdr:col>20</xdr:col>
      <xdr:colOff>40822</xdr:colOff>
      <xdr:row>463</xdr:row>
      <xdr:rowOff>95251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D514396-8CF5-E7AF-DE51-BFAD7BFB2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666751</xdr:colOff>
      <xdr:row>481</xdr:row>
      <xdr:rowOff>122464</xdr:rowOff>
    </xdr:from>
    <xdr:to>
      <xdr:col>19</xdr:col>
      <xdr:colOff>1782535</xdr:colOff>
      <xdr:row>504</xdr:row>
      <xdr:rowOff>95250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9603B0A-E063-41C8-C170-C993A5AAA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687159</xdr:colOff>
      <xdr:row>523</xdr:row>
      <xdr:rowOff>97970</xdr:rowOff>
    </xdr:from>
    <xdr:to>
      <xdr:col>20</xdr:col>
      <xdr:colOff>108857</xdr:colOff>
      <xdr:row>568</xdr:row>
      <xdr:rowOff>122463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F4EC3E8C-90AD-E62F-3C48-8DC706178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34017</xdr:colOff>
      <xdr:row>589</xdr:row>
      <xdr:rowOff>70755</xdr:rowOff>
    </xdr:from>
    <xdr:to>
      <xdr:col>19</xdr:col>
      <xdr:colOff>1768927</xdr:colOff>
      <xdr:row>625</xdr:row>
      <xdr:rowOff>122463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79108C91-6318-14A7-13E5-6C3B9A28C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755196</xdr:colOff>
      <xdr:row>645</xdr:row>
      <xdr:rowOff>57150</xdr:rowOff>
    </xdr:from>
    <xdr:to>
      <xdr:col>20</xdr:col>
      <xdr:colOff>122465</xdr:colOff>
      <xdr:row>684</xdr:row>
      <xdr:rowOff>136072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4A36B33E-1F55-9099-4AA5-8C660FD23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727981</xdr:colOff>
      <xdr:row>704</xdr:row>
      <xdr:rowOff>57149</xdr:rowOff>
    </xdr:from>
    <xdr:to>
      <xdr:col>20</xdr:col>
      <xdr:colOff>136072</xdr:colOff>
      <xdr:row>745</xdr:row>
      <xdr:rowOff>27214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5EA536F5-5F17-D081-0910-F690CE412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741588</xdr:colOff>
      <xdr:row>765</xdr:row>
      <xdr:rowOff>84364</xdr:rowOff>
    </xdr:from>
    <xdr:to>
      <xdr:col>20</xdr:col>
      <xdr:colOff>340178</xdr:colOff>
      <xdr:row>807</xdr:row>
      <xdr:rowOff>190499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28EC9C3A-452C-438D-5827-DF695EE1A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687160</xdr:colOff>
      <xdr:row>830</xdr:row>
      <xdr:rowOff>29935</xdr:rowOff>
    </xdr:from>
    <xdr:to>
      <xdr:col>20</xdr:col>
      <xdr:colOff>27215</xdr:colOff>
      <xdr:row>859</xdr:row>
      <xdr:rowOff>163286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7BDD57CB-2D0C-1030-677E-B959EFCEC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727982</xdr:colOff>
      <xdr:row>910</xdr:row>
      <xdr:rowOff>125184</xdr:rowOff>
    </xdr:from>
    <xdr:to>
      <xdr:col>20</xdr:col>
      <xdr:colOff>27215</xdr:colOff>
      <xdr:row>940</xdr:row>
      <xdr:rowOff>54428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E080C0A-1FBF-26CB-FE97-029FC1653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20411</xdr:colOff>
      <xdr:row>871</xdr:row>
      <xdr:rowOff>57148</xdr:rowOff>
    </xdr:from>
    <xdr:to>
      <xdr:col>20</xdr:col>
      <xdr:colOff>108858</xdr:colOff>
      <xdr:row>899</xdr:row>
      <xdr:rowOff>136071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BDB6F95B-C409-5C9C-1E49-383219549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20410</xdr:colOff>
      <xdr:row>950</xdr:row>
      <xdr:rowOff>125186</xdr:rowOff>
    </xdr:from>
    <xdr:to>
      <xdr:col>20</xdr:col>
      <xdr:colOff>27215</xdr:colOff>
      <xdr:row>977</xdr:row>
      <xdr:rowOff>0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3250D03A-32E1-45B8-6E13-4034F56F8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16807</xdr:colOff>
      <xdr:row>16</xdr:row>
      <xdr:rowOff>135591</xdr:rowOff>
    </xdr:from>
    <xdr:to>
      <xdr:col>17</xdr:col>
      <xdr:colOff>694764</xdr:colOff>
      <xdr:row>35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2257AE-9B61-2914-5355-A6B329F10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65087</xdr:rowOff>
    </xdr:from>
    <xdr:to>
      <xdr:col>19</xdr:col>
      <xdr:colOff>15875</xdr:colOff>
      <xdr:row>47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9A95BD-1C43-C58F-A394-25FC74AD6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30</xdr:row>
      <xdr:rowOff>28576</xdr:rowOff>
    </xdr:from>
    <xdr:to>
      <xdr:col>18</xdr:col>
      <xdr:colOff>1133475</xdr:colOff>
      <xdr:row>70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C1AC82-A2F7-754F-96ED-95ADC3816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722779</xdr:colOff>
      <xdr:row>19</xdr:row>
      <xdr:rowOff>90767</xdr:rowOff>
    </xdr:from>
    <xdr:to>
      <xdr:col>19</xdr:col>
      <xdr:colOff>44824</xdr:colOff>
      <xdr:row>47</xdr:row>
      <xdr:rowOff>179294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100706-5D8D-FB9F-9656-D1917642A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20409</xdr:colOff>
      <xdr:row>13</xdr:row>
      <xdr:rowOff>70757</xdr:rowOff>
    </xdr:from>
    <xdr:to>
      <xdr:col>19</xdr:col>
      <xdr:colOff>13606</xdr:colOff>
      <xdr:row>40</xdr:row>
      <xdr:rowOff>81643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E6968-AE74-D136-07DD-EAAD8E8FE6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tgob-my.sharepoint.com/personal/a_pina_intrant_gob_do/Documents/Datos%20adjuntos/Reporte_Cuadrio_TrasportedeCarga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 Zar"/>
      <sheetName val="Dias Feriados"/>
      <sheetName val="DobleCola"/>
      <sheetName val="RegistroCarga"/>
      <sheetName val="Estadistica Zona Zar"/>
      <sheetName val="Estadistica Dias Feriados"/>
      <sheetName val="CuadroFinal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F15">
            <v>2492</v>
          </cell>
        </row>
        <row r="16">
          <cell r="F16">
            <v>320</v>
          </cell>
        </row>
        <row r="17">
          <cell r="F17">
            <v>7172</v>
          </cell>
        </row>
        <row r="18">
          <cell r="F18">
            <v>1960</v>
          </cell>
        </row>
        <row r="19">
          <cell r="F19">
            <v>166</v>
          </cell>
        </row>
        <row r="20">
          <cell r="F20">
            <v>2267</v>
          </cell>
        </row>
        <row r="21">
          <cell r="F21">
            <v>3493</v>
          </cell>
        </row>
        <row r="22">
          <cell r="F22">
            <v>919</v>
          </cell>
        </row>
        <row r="32">
          <cell r="F32">
            <v>1309</v>
          </cell>
        </row>
        <row r="33">
          <cell r="F33">
            <v>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1538"/>
  <sheetViews>
    <sheetView showGridLines="0" tabSelected="1" view="pageLayout" topLeftCell="H1" zoomScaleNormal="20" zoomScaleSheetLayoutView="20" workbookViewId="0">
      <selection activeCell="X20" sqref="X20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1.42578125" style="7" customWidth="1"/>
    <col min="8" max="9" width="11.42578125" customWidth="1"/>
    <col min="10" max="10" width="13.5703125" customWidth="1"/>
    <col min="11" max="11" width="12.7109375" style="7" customWidth="1"/>
    <col min="12" max="12" width="10.85546875" customWidth="1"/>
    <col min="13" max="13" width="12.140625" customWidth="1"/>
    <col min="14" max="14" width="17.85546875" customWidth="1"/>
    <col min="15" max="15" width="13.42578125" style="7" customWidth="1"/>
    <col min="16" max="16" width="13" style="39" customWidth="1"/>
    <col min="17" max="17" width="16.5703125" style="39" customWidth="1"/>
    <col min="18" max="18" width="15.42578125" style="39" customWidth="1"/>
    <col min="19" max="19" width="13.42578125" style="79" customWidth="1"/>
    <col min="20" max="20" width="26.85546875" style="79" customWidth="1"/>
    <col min="24" max="24" width="13.140625" customWidth="1"/>
  </cols>
  <sheetData>
    <row r="1" spans="3:28" x14ac:dyDescent="0.25">
      <c r="C1" s="17"/>
    </row>
    <row r="3" spans="3:28" ht="15.75" thickBot="1" x14ac:dyDescent="0.3"/>
    <row r="4" spans="3:28" ht="15.75" x14ac:dyDescent="0.25">
      <c r="C4" s="107" t="s">
        <v>0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9"/>
    </row>
    <row r="5" spans="3:28" ht="15.75" x14ac:dyDescent="0.25">
      <c r="C5" s="99" t="s">
        <v>1</v>
      </c>
      <c r="D5" s="101" t="s">
        <v>2</v>
      </c>
      <c r="E5" s="101"/>
      <c r="F5" s="101"/>
      <c r="G5" s="101"/>
      <c r="H5" s="101" t="s">
        <v>3</v>
      </c>
      <c r="I5" s="101"/>
      <c r="J5" s="101"/>
      <c r="K5" s="101"/>
      <c r="L5" s="101" t="s">
        <v>4</v>
      </c>
      <c r="M5" s="101"/>
      <c r="N5" s="101"/>
      <c r="O5" s="101"/>
      <c r="P5" s="101" t="s">
        <v>5</v>
      </c>
      <c r="Q5" s="101"/>
      <c r="R5" s="101"/>
      <c r="S5" s="101"/>
      <c r="T5" s="102" t="s">
        <v>6</v>
      </c>
      <c r="V5" s="10" t="s">
        <v>2</v>
      </c>
      <c r="W5" s="10" t="s">
        <v>3</v>
      </c>
      <c r="X5" s="10" t="s">
        <v>4</v>
      </c>
      <c r="Y5" s="10"/>
      <c r="Z5" s="10"/>
      <c r="AA5" s="10"/>
      <c r="AB5" s="10"/>
    </row>
    <row r="6" spans="3:28" ht="16.5" thickBot="1" x14ac:dyDescent="0.3">
      <c r="C6" s="100"/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16</v>
      </c>
      <c r="N6" s="49" t="s">
        <v>17</v>
      </c>
      <c r="O6" s="49" t="s">
        <v>18</v>
      </c>
      <c r="P6" s="49" t="s">
        <v>19</v>
      </c>
      <c r="Q6" s="49" t="s">
        <v>20</v>
      </c>
      <c r="R6" s="49" t="s">
        <v>21</v>
      </c>
      <c r="S6" s="49" t="s">
        <v>22</v>
      </c>
      <c r="T6" s="103"/>
      <c r="U6" s="10" t="s">
        <v>2</v>
      </c>
      <c r="V6" s="10" t="s">
        <v>3</v>
      </c>
      <c r="W6" s="10" t="s">
        <v>4</v>
      </c>
      <c r="X6" s="10" t="s">
        <v>5</v>
      </c>
      <c r="Y6" s="10" t="s">
        <v>23</v>
      </c>
      <c r="Z6" s="10"/>
      <c r="AA6" s="10"/>
      <c r="AB6" s="10"/>
    </row>
    <row r="7" spans="3:28" s="39" customFormat="1" ht="15.75" x14ac:dyDescent="0.25">
      <c r="C7" s="5" t="s">
        <v>24</v>
      </c>
      <c r="D7" s="24">
        <v>11457</v>
      </c>
      <c r="E7" s="24">
        <v>10601</v>
      </c>
      <c r="F7" s="24">
        <v>12124</v>
      </c>
      <c r="G7" s="22">
        <f t="shared" ref="G7:G34" si="0">SUM(D7:F7)</f>
        <v>34182</v>
      </c>
      <c r="H7" s="24">
        <v>8978</v>
      </c>
      <c r="I7" s="24">
        <v>10219</v>
      </c>
      <c r="J7" s="24">
        <v>9888</v>
      </c>
      <c r="K7" s="22">
        <f>SUM(H7:J7)</f>
        <v>29085</v>
      </c>
      <c r="L7" s="24">
        <v>10439</v>
      </c>
      <c r="M7" s="24">
        <v>9770</v>
      </c>
      <c r="N7" s="24">
        <v>9914</v>
      </c>
      <c r="O7" s="22">
        <f>SUM(L7:N7)</f>
        <v>30123</v>
      </c>
      <c r="P7" s="24">
        <v>9668</v>
      </c>
      <c r="Q7" s="24">
        <f>SUM(Q69+Q225+Q264+Q321+Q375+Q418+Q468+Q509+Q575+Q631+Q690+Q751+Q816)</f>
        <v>7902</v>
      </c>
      <c r="R7" s="24">
        <f>SUM(R69+R225+R264+R321+R375+R418+R468+R509+R575+R631+R690+R751+R816)</f>
        <v>7990</v>
      </c>
      <c r="S7" s="22">
        <f>SUM(P7:R7)</f>
        <v>25560</v>
      </c>
      <c r="T7" s="22">
        <f>S7+O7+K7+G7</f>
        <v>118950</v>
      </c>
      <c r="W7" s="77"/>
      <c r="X7" s="77" t="s">
        <v>25</v>
      </c>
      <c r="Y7" s="78">
        <f>+T93</f>
        <v>174641</v>
      </c>
      <c r="Z7" s="77"/>
      <c r="AA7" s="77"/>
      <c r="AB7" s="77"/>
    </row>
    <row r="8" spans="3:28" s="39" customFormat="1" ht="15.75" x14ac:dyDescent="0.25">
      <c r="C8" s="4" t="s">
        <v>26</v>
      </c>
      <c r="D8" s="21">
        <v>9072</v>
      </c>
      <c r="E8" s="21">
        <v>9366</v>
      </c>
      <c r="F8" s="21">
        <v>10831</v>
      </c>
      <c r="G8" s="22">
        <f t="shared" si="0"/>
        <v>29269</v>
      </c>
      <c r="H8" s="21">
        <v>8231</v>
      </c>
      <c r="I8" s="21">
        <v>9385</v>
      </c>
      <c r="J8" s="21">
        <v>8908</v>
      </c>
      <c r="K8" s="22">
        <f>SUM(H8:J8)</f>
        <v>26524</v>
      </c>
      <c r="L8" s="21">
        <v>9283</v>
      </c>
      <c r="M8" s="21">
        <v>8798</v>
      </c>
      <c r="N8" s="21">
        <v>8673</v>
      </c>
      <c r="O8" s="22">
        <f t="shared" ref="O8:O34" si="1">SUM(L8:N8)</f>
        <v>26754</v>
      </c>
      <c r="P8" s="21">
        <f>SUM(P70+P226+P265+P322+P376+P419+P469+P510+P576+P632+P691+P752+P817)</f>
        <v>8846</v>
      </c>
      <c r="Q8" s="24">
        <f>SUM(Q70+Q226+Q265+Q322+Q376+Q419+Q469+Q510+Q576+Q632+Q691+Q752+Q817+Q945)</f>
        <v>7191</v>
      </c>
      <c r="R8" s="24">
        <f>SUM(R70+R226+R265+R322+R376+R419+R469+R510+R576+R632+R691+R752+R817+R945)</f>
        <v>8198</v>
      </c>
      <c r="S8" s="22">
        <f t="shared" ref="S8:S34" si="2">SUM(P8:R8)</f>
        <v>24235</v>
      </c>
      <c r="T8" s="33">
        <f t="shared" ref="T8:T34" si="3">SUM(G8,O8,K8, S8)</f>
        <v>106782</v>
      </c>
      <c r="W8" s="77"/>
      <c r="X8" s="77" t="s">
        <v>27</v>
      </c>
      <c r="Y8" s="78">
        <f>+T129</f>
        <v>65346</v>
      </c>
      <c r="Z8" s="77"/>
      <c r="AA8" s="77"/>
      <c r="AB8" s="77"/>
    </row>
    <row r="9" spans="3:28" s="39" customFormat="1" ht="15.75" x14ac:dyDescent="0.25">
      <c r="C9" s="4" t="s">
        <v>28</v>
      </c>
      <c r="D9" s="21">
        <v>103</v>
      </c>
      <c r="E9" s="21">
        <v>71</v>
      </c>
      <c r="F9" s="21">
        <v>58</v>
      </c>
      <c r="G9" s="22">
        <f t="shared" si="0"/>
        <v>232</v>
      </c>
      <c r="H9" s="21">
        <v>39</v>
      </c>
      <c r="I9" s="21">
        <v>75</v>
      </c>
      <c r="J9" s="21">
        <v>96</v>
      </c>
      <c r="K9" s="22">
        <f t="shared" ref="K9:K34" si="4">SUM(H9:J9)</f>
        <v>210</v>
      </c>
      <c r="L9" s="21">
        <v>108</v>
      </c>
      <c r="M9" s="21">
        <v>75</v>
      </c>
      <c r="N9" s="21">
        <v>106</v>
      </c>
      <c r="O9" s="22">
        <f t="shared" si="1"/>
        <v>289</v>
      </c>
      <c r="P9" s="21">
        <f>SUM(P71+P377+P420+P470+P511+P633+P692+P753+P818)</f>
        <v>101</v>
      </c>
      <c r="Q9" s="21">
        <f>SUM(Q71+Q377+Q420+Q470+Q511+Q633+Q692+Q753+Q818)</f>
        <v>35</v>
      </c>
      <c r="R9" s="21">
        <f>SUM(R71+R377+R420+R470+R511+R633+R692+R753+R818)</f>
        <v>98</v>
      </c>
      <c r="S9" s="22">
        <f t="shared" si="2"/>
        <v>234</v>
      </c>
      <c r="T9" s="33">
        <f t="shared" si="3"/>
        <v>965</v>
      </c>
      <c r="W9" s="77"/>
      <c r="X9" s="77" t="s">
        <v>29</v>
      </c>
      <c r="Y9" s="78">
        <f>+T167</f>
        <v>35390</v>
      </c>
      <c r="Z9" s="77"/>
      <c r="AA9" s="77"/>
      <c r="AB9" s="77"/>
    </row>
    <row r="10" spans="3:28" s="39" customFormat="1" ht="15" customHeight="1" x14ac:dyDescent="0.25">
      <c r="C10" s="4" t="s">
        <v>30</v>
      </c>
      <c r="D10" s="21">
        <v>1580</v>
      </c>
      <c r="E10" s="21">
        <v>1430</v>
      </c>
      <c r="F10" s="21">
        <v>1556</v>
      </c>
      <c r="G10" s="22">
        <f t="shared" si="0"/>
        <v>4566</v>
      </c>
      <c r="H10" s="21">
        <v>1271</v>
      </c>
      <c r="I10" s="21">
        <v>1532</v>
      </c>
      <c r="J10" s="21">
        <v>1512</v>
      </c>
      <c r="K10" s="22">
        <f t="shared" si="4"/>
        <v>4315</v>
      </c>
      <c r="L10" s="21">
        <v>1523</v>
      </c>
      <c r="M10" s="21">
        <v>1614</v>
      </c>
      <c r="N10" s="21">
        <v>1609</v>
      </c>
      <c r="O10" s="22">
        <f t="shared" si="1"/>
        <v>4746</v>
      </c>
      <c r="P10" s="21">
        <f>SUM(P72+P123+P161+P191+P227+P266+P323+P378+P421+P471+P513+P578+P635+P694+P755+P820+P865+P904+P947)</f>
        <v>1644</v>
      </c>
      <c r="Q10" s="21">
        <f>SUM(Q72+Q123+Q161+Q191+Q227+Q266+Q323+Q378+Q421+Q471+Q513+Q578+Q635+Q694+Q755+Q820+Q865+Q904+Q947)</f>
        <v>1461</v>
      </c>
      <c r="R10" s="21">
        <f>SUM(R72+R123+R161+R191+R227+R266+R323+R378+R421+R471+R513+R578+R635+R694+R755+R820+R865+R904+R947)</f>
        <v>1698</v>
      </c>
      <c r="S10" s="22">
        <f t="shared" si="2"/>
        <v>4803</v>
      </c>
      <c r="T10" s="33">
        <f t="shared" si="3"/>
        <v>18430</v>
      </c>
      <c r="W10" s="77"/>
      <c r="X10" s="77" t="s">
        <v>31</v>
      </c>
      <c r="Y10" s="78">
        <f>+T197</f>
        <v>18703</v>
      </c>
      <c r="Z10" s="77"/>
      <c r="AA10" s="77"/>
      <c r="AB10" s="77"/>
    </row>
    <row r="11" spans="3:28" s="39" customFormat="1" ht="15" customHeight="1" x14ac:dyDescent="0.25">
      <c r="C11" s="4" t="s">
        <v>32</v>
      </c>
      <c r="D11" s="21">
        <v>36</v>
      </c>
      <c r="E11" s="21">
        <v>49</v>
      </c>
      <c r="F11" s="21">
        <v>52</v>
      </c>
      <c r="G11" s="22">
        <f t="shared" si="0"/>
        <v>137</v>
      </c>
      <c r="H11" s="21">
        <v>40</v>
      </c>
      <c r="I11" s="21">
        <v>50</v>
      </c>
      <c r="J11" s="21">
        <v>47</v>
      </c>
      <c r="K11" s="22">
        <f t="shared" si="4"/>
        <v>137</v>
      </c>
      <c r="L11" s="21">
        <v>56</v>
      </c>
      <c r="M11" s="21">
        <v>6</v>
      </c>
      <c r="N11" s="21">
        <v>0</v>
      </c>
      <c r="O11" s="22">
        <f t="shared" si="1"/>
        <v>62</v>
      </c>
      <c r="P11" s="21">
        <f>SUM(P73+P267+P324+P379+P422+P472+P514+P579+P695+P3756+P756+P821)</f>
        <v>0</v>
      </c>
      <c r="Q11" s="21">
        <f>SUM(Q73+Q267+Q324+Q379+Q422+Q472+Q514+Q579+Q695+Q756+Q821)</f>
        <v>0</v>
      </c>
      <c r="R11" s="21">
        <f>SUM(R73+R267+R324+R379+R422+R472+R514+R579+R695+R756+R821)</f>
        <v>0</v>
      </c>
      <c r="S11" s="22">
        <f t="shared" si="2"/>
        <v>0</v>
      </c>
      <c r="T11" s="33">
        <f t="shared" si="3"/>
        <v>336</v>
      </c>
      <c r="W11" s="77"/>
      <c r="X11" s="77" t="s">
        <v>33</v>
      </c>
      <c r="Y11" s="78">
        <f>+T236</f>
        <v>37811</v>
      </c>
      <c r="Z11" s="77"/>
      <c r="AA11" s="77"/>
      <c r="AB11" s="77"/>
    </row>
    <row r="12" spans="3:28" s="39" customFormat="1" ht="15.75" x14ac:dyDescent="0.25">
      <c r="C12" s="4" t="s">
        <v>34</v>
      </c>
      <c r="D12" s="21">
        <v>88</v>
      </c>
      <c r="E12" s="21">
        <v>47</v>
      </c>
      <c r="F12" s="21">
        <v>122</v>
      </c>
      <c r="G12" s="22">
        <f t="shared" si="0"/>
        <v>257</v>
      </c>
      <c r="H12" s="24">
        <v>310</v>
      </c>
      <c r="I12" s="24">
        <v>106</v>
      </c>
      <c r="J12" s="24">
        <v>61</v>
      </c>
      <c r="K12" s="22">
        <f t="shared" si="4"/>
        <v>477</v>
      </c>
      <c r="L12" s="21">
        <v>71</v>
      </c>
      <c r="M12" s="21">
        <v>40</v>
      </c>
      <c r="N12" s="21">
        <v>37</v>
      </c>
      <c r="O12" s="22">
        <f t="shared" si="1"/>
        <v>148</v>
      </c>
      <c r="P12" s="21">
        <f>SUM(P74)</f>
        <v>54</v>
      </c>
      <c r="Q12" s="21">
        <f>SUM(Q74)</f>
        <v>38</v>
      </c>
      <c r="R12" s="21">
        <f>SUM(R74)</f>
        <v>45</v>
      </c>
      <c r="S12" s="22">
        <f t="shared" si="2"/>
        <v>137</v>
      </c>
      <c r="T12" s="33">
        <f t="shared" si="3"/>
        <v>1019</v>
      </c>
      <c r="W12" s="77"/>
      <c r="X12" s="77" t="s">
        <v>35</v>
      </c>
      <c r="Y12" s="78">
        <f>+T281</f>
        <v>98605</v>
      </c>
      <c r="Z12" s="77"/>
      <c r="AA12" s="77"/>
      <c r="AB12" s="77"/>
    </row>
    <row r="13" spans="3:28" s="39" customFormat="1" ht="15.75" x14ac:dyDescent="0.25">
      <c r="C13" s="4" t="s">
        <v>36</v>
      </c>
      <c r="D13" s="21">
        <v>45</v>
      </c>
      <c r="E13" s="21">
        <v>45</v>
      </c>
      <c r="F13" s="21">
        <v>49</v>
      </c>
      <c r="G13" s="22">
        <f t="shared" si="0"/>
        <v>139</v>
      </c>
      <c r="H13" s="21">
        <v>28</v>
      </c>
      <c r="I13" s="21">
        <v>47</v>
      </c>
      <c r="J13" s="21">
        <v>66</v>
      </c>
      <c r="K13" s="22">
        <f t="shared" si="4"/>
        <v>141</v>
      </c>
      <c r="L13" s="21">
        <v>56</v>
      </c>
      <c r="M13" s="21">
        <v>34</v>
      </c>
      <c r="N13" s="21">
        <v>59</v>
      </c>
      <c r="O13" s="22">
        <f t="shared" si="1"/>
        <v>149</v>
      </c>
      <c r="P13" s="21">
        <f>SUM(P75)</f>
        <v>50</v>
      </c>
      <c r="Q13" s="21">
        <f t="shared" ref="Q13:R15" si="5">SUM(Q75)</f>
        <v>35</v>
      </c>
      <c r="R13" s="21">
        <f t="shared" si="5"/>
        <v>42</v>
      </c>
      <c r="S13" s="22">
        <f t="shared" si="2"/>
        <v>127</v>
      </c>
      <c r="T13" s="33">
        <f t="shared" si="3"/>
        <v>556</v>
      </c>
      <c r="W13" s="77"/>
      <c r="X13" s="77" t="s">
        <v>37</v>
      </c>
      <c r="Y13" s="78">
        <f>+T335</f>
        <v>47095</v>
      </c>
      <c r="Z13" s="77"/>
      <c r="AA13" s="77"/>
      <c r="AB13" s="77"/>
    </row>
    <row r="14" spans="3:28" s="39" customFormat="1" ht="15.75" x14ac:dyDescent="0.25">
      <c r="C14" s="4" t="s">
        <v>38</v>
      </c>
      <c r="D14" s="21">
        <v>20</v>
      </c>
      <c r="E14" s="21">
        <v>15</v>
      </c>
      <c r="F14" s="21">
        <v>15</v>
      </c>
      <c r="G14" s="22">
        <f t="shared" si="0"/>
        <v>50</v>
      </c>
      <c r="H14" s="21">
        <v>19</v>
      </c>
      <c r="I14" s="21">
        <v>5</v>
      </c>
      <c r="J14" s="21">
        <v>6</v>
      </c>
      <c r="K14" s="22">
        <f t="shared" si="4"/>
        <v>30</v>
      </c>
      <c r="L14" s="21">
        <v>7</v>
      </c>
      <c r="M14" s="21">
        <v>14</v>
      </c>
      <c r="N14" s="21">
        <v>21</v>
      </c>
      <c r="O14" s="22">
        <f t="shared" si="1"/>
        <v>42</v>
      </c>
      <c r="P14" s="21">
        <f>SUM(P76)</f>
        <v>14</v>
      </c>
      <c r="Q14" s="21">
        <f t="shared" si="5"/>
        <v>9</v>
      </c>
      <c r="R14" s="21">
        <f t="shared" si="5"/>
        <v>7</v>
      </c>
      <c r="S14" s="22">
        <f t="shared" si="2"/>
        <v>30</v>
      </c>
      <c r="T14" s="33">
        <f>SUM(G14,O14,K14, S14)</f>
        <v>152</v>
      </c>
      <c r="W14" s="77"/>
      <c r="X14" s="77" t="s">
        <v>39</v>
      </c>
      <c r="Y14" s="78">
        <f>+T390</f>
        <v>29091</v>
      </c>
      <c r="Z14" s="77"/>
      <c r="AA14" s="77"/>
      <c r="AB14" s="77"/>
    </row>
    <row r="15" spans="3:28" s="39" customFormat="1" ht="15.75" x14ac:dyDescent="0.25">
      <c r="C15" s="4" t="s">
        <v>40</v>
      </c>
      <c r="D15" s="21">
        <v>245</v>
      </c>
      <c r="E15" s="21">
        <v>224</v>
      </c>
      <c r="F15" s="21">
        <v>297</v>
      </c>
      <c r="G15" s="22">
        <f t="shared" si="0"/>
        <v>766</v>
      </c>
      <c r="H15" s="21">
        <v>197</v>
      </c>
      <c r="I15" s="21">
        <v>236</v>
      </c>
      <c r="J15" s="21">
        <v>200</v>
      </c>
      <c r="K15" s="22">
        <f t="shared" si="4"/>
        <v>633</v>
      </c>
      <c r="L15" s="21">
        <v>230</v>
      </c>
      <c r="M15" s="21">
        <v>191</v>
      </c>
      <c r="N15" s="21">
        <v>207</v>
      </c>
      <c r="O15" s="22">
        <f t="shared" si="1"/>
        <v>628</v>
      </c>
      <c r="P15" s="21">
        <f>SUM(P77)</f>
        <v>175</v>
      </c>
      <c r="Q15" s="21">
        <f t="shared" si="5"/>
        <v>237</v>
      </c>
      <c r="R15" s="21">
        <f t="shared" si="5"/>
        <v>191</v>
      </c>
      <c r="S15" s="22">
        <f t="shared" si="2"/>
        <v>603</v>
      </c>
      <c r="T15" s="33">
        <f t="shared" si="3"/>
        <v>2630</v>
      </c>
      <c r="W15" s="77"/>
      <c r="X15" s="77" t="s">
        <v>41</v>
      </c>
      <c r="Y15" s="78">
        <f>+T433</f>
        <v>27842</v>
      </c>
      <c r="Z15" s="77"/>
      <c r="AA15" s="77"/>
      <c r="AB15" s="77"/>
    </row>
    <row r="16" spans="3:28" s="39" customFormat="1" ht="15.75" x14ac:dyDescent="0.25">
      <c r="C16" s="4" t="s">
        <v>42</v>
      </c>
      <c r="D16" s="21">
        <v>76</v>
      </c>
      <c r="E16" s="21">
        <v>52</v>
      </c>
      <c r="F16" s="21">
        <v>96</v>
      </c>
      <c r="G16" s="22">
        <f t="shared" si="0"/>
        <v>224</v>
      </c>
      <c r="H16" s="21">
        <v>56</v>
      </c>
      <c r="I16" s="21">
        <v>87</v>
      </c>
      <c r="J16" s="21">
        <v>78</v>
      </c>
      <c r="K16" s="22">
        <f t="shared" si="4"/>
        <v>221</v>
      </c>
      <c r="L16" s="21">
        <v>82</v>
      </c>
      <c r="M16" s="21">
        <v>66</v>
      </c>
      <c r="N16" s="21">
        <v>81</v>
      </c>
      <c r="O16" s="22">
        <f t="shared" si="1"/>
        <v>229</v>
      </c>
      <c r="P16" s="21">
        <f>SUM(P78+P268+P515+P636)</f>
        <v>110</v>
      </c>
      <c r="Q16" s="21">
        <f>SUM(Q78+Q268+Q515+Q636)</f>
        <v>86</v>
      </c>
      <c r="R16" s="21">
        <f>SUM(R78+R268+R515+R636)</f>
        <v>101</v>
      </c>
      <c r="S16" s="22">
        <f t="shared" si="2"/>
        <v>297</v>
      </c>
      <c r="T16" s="33">
        <f t="shared" si="3"/>
        <v>971</v>
      </c>
      <c r="W16" s="77"/>
      <c r="X16" s="77" t="s">
        <v>43</v>
      </c>
      <c r="Y16" s="78">
        <f>+T481</f>
        <v>23602</v>
      </c>
      <c r="Z16" s="77"/>
      <c r="AA16" s="77"/>
      <c r="AB16" s="77"/>
    </row>
    <row r="17" spans="3:28" s="39" customFormat="1" ht="15.75" x14ac:dyDescent="0.25">
      <c r="C17" s="4" t="s">
        <v>44</v>
      </c>
      <c r="D17" s="21">
        <v>91</v>
      </c>
      <c r="E17" s="21">
        <v>87</v>
      </c>
      <c r="F17" s="21">
        <v>74</v>
      </c>
      <c r="G17" s="22">
        <f t="shared" si="0"/>
        <v>252</v>
      </c>
      <c r="H17" s="24">
        <v>60</v>
      </c>
      <c r="I17" s="24">
        <v>68</v>
      </c>
      <c r="J17" s="24">
        <v>88</v>
      </c>
      <c r="K17" s="22">
        <f t="shared" si="4"/>
        <v>216</v>
      </c>
      <c r="L17" s="21">
        <v>92</v>
      </c>
      <c r="M17" s="21">
        <v>74</v>
      </c>
      <c r="N17" s="21">
        <v>57</v>
      </c>
      <c r="O17" s="22">
        <f t="shared" si="1"/>
        <v>223</v>
      </c>
      <c r="P17" s="21">
        <f t="shared" ref="P17:R20" si="6">SUM(P89+P277)</f>
        <v>76</v>
      </c>
      <c r="Q17" s="21">
        <f t="shared" si="6"/>
        <v>42</v>
      </c>
      <c r="R17" s="21">
        <f t="shared" si="6"/>
        <v>67</v>
      </c>
      <c r="S17" s="22">
        <f t="shared" si="2"/>
        <v>185</v>
      </c>
      <c r="T17" s="33">
        <f t="shared" si="3"/>
        <v>876</v>
      </c>
      <c r="W17" s="77"/>
      <c r="X17" s="77" t="s">
        <v>45</v>
      </c>
      <c r="Y17" s="78">
        <f>+T523</f>
        <v>20963</v>
      </c>
      <c r="Z17" s="77"/>
      <c r="AA17" s="77"/>
      <c r="AB17" s="77"/>
    </row>
    <row r="18" spans="3:28" s="39" customFormat="1" ht="15.75" x14ac:dyDescent="0.25">
      <c r="C18" s="4" t="s">
        <v>46</v>
      </c>
      <c r="D18" s="21">
        <v>250</v>
      </c>
      <c r="E18" s="21">
        <v>222</v>
      </c>
      <c r="F18" s="21">
        <v>263</v>
      </c>
      <c r="G18" s="22">
        <f t="shared" si="0"/>
        <v>735</v>
      </c>
      <c r="H18" s="21">
        <v>174</v>
      </c>
      <c r="I18" s="21">
        <v>246</v>
      </c>
      <c r="J18" s="21">
        <v>306</v>
      </c>
      <c r="K18" s="22">
        <f t="shared" si="4"/>
        <v>726</v>
      </c>
      <c r="L18" s="21">
        <v>297</v>
      </c>
      <c r="M18" s="21">
        <v>238</v>
      </c>
      <c r="N18" s="21">
        <v>264</v>
      </c>
      <c r="O18" s="22">
        <f t="shared" si="1"/>
        <v>799</v>
      </c>
      <c r="P18" s="21">
        <f t="shared" si="6"/>
        <v>296</v>
      </c>
      <c r="Q18" s="21">
        <f t="shared" si="6"/>
        <v>236</v>
      </c>
      <c r="R18" s="21">
        <f t="shared" si="6"/>
        <v>292</v>
      </c>
      <c r="S18" s="22">
        <f t="shared" si="2"/>
        <v>824</v>
      </c>
      <c r="T18" s="33">
        <f t="shared" si="3"/>
        <v>3084</v>
      </c>
      <c r="W18" s="77"/>
      <c r="X18" s="77" t="s">
        <v>47</v>
      </c>
      <c r="Y18" s="78">
        <f>+T587</f>
        <v>31672</v>
      </c>
      <c r="Z18" s="77"/>
      <c r="AA18" s="77"/>
      <c r="AB18" s="77"/>
    </row>
    <row r="19" spans="3:28" s="39" customFormat="1" ht="15.75" x14ac:dyDescent="0.25">
      <c r="C19" s="4" t="s">
        <v>48</v>
      </c>
      <c r="D19" s="21">
        <v>5</v>
      </c>
      <c r="E19" s="21">
        <v>3</v>
      </c>
      <c r="F19" s="21">
        <v>10</v>
      </c>
      <c r="G19" s="22">
        <f t="shared" si="0"/>
        <v>18</v>
      </c>
      <c r="H19" s="21">
        <v>9</v>
      </c>
      <c r="I19" s="21">
        <v>2</v>
      </c>
      <c r="J19" s="21">
        <v>4</v>
      </c>
      <c r="K19" s="22">
        <f t="shared" si="4"/>
        <v>15</v>
      </c>
      <c r="L19" s="21">
        <v>9</v>
      </c>
      <c r="M19" s="21">
        <v>6</v>
      </c>
      <c r="N19" s="21">
        <v>5</v>
      </c>
      <c r="O19" s="22">
        <f t="shared" si="1"/>
        <v>20</v>
      </c>
      <c r="P19" s="21">
        <f t="shared" si="6"/>
        <v>5</v>
      </c>
      <c r="Q19" s="21">
        <f t="shared" si="6"/>
        <v>8</v>
      </c>
      <c r="R19" s="21">
        <f t="shared" si="6"/>
        <v>1</v>
      </c>
      <c r="S19" s="22">
        <f t="shared" si="2"/>
        <v>14</v>
      </c>
      <c r="T19" s="33">
        <f t="shared" si="3"/>
        <v>67</v>
      </c>
      <c r="W19" s="77"/>
      <c r="X19" s="77" t="s">
        <v>49</v>
      </c>
      <c r="Y19" s="78">
        <f>+T644</f>
        <v>10355</v>
      </c>
      <c r="Z19" s="77"/>
      <c r="AA19" s="77"/>
      <c r="AB19" s="77"/>
    </row>
    <row r="20" spans="3:28" s="39" customFormat="1" ht="15.75" x14ac:dyDescent="0.25">
      <c r="C20" s="4" t="s">
        <v>50</v>
      </c>
      <c r="D20" s="21">
        <v>30</v>
      </c>
      <c r="E20" s="21">
        <v>39</v>
      </c>
      <c r="F20" s="21">
        <v>39</v>
      </c>
      <c r="G20" s="22">
        <f t="shared" si="0"/>
        <v>108</v>
      </c>
      <c r="H20" s="21">
        <v>24</v>
      </c>
      <c r="I20" s="21">
        <v>33</v>
      </c>
      <c r="J20" s="21">
        <v>44</v>
      </c>
      <c r="K20" s="22">
        <f t="shared" si="4"/>
        <v>101</v>
      </c>
      <c r="L20" s="21">
        <v>27</v>
      </c>
      <c r="M20" s="21">
        <v>27</v>
      </c>
      <c r="N20" s="21">
        <v>30</v>
      </c>
      <c r="O20" s="22">
        <f t="shared" si="1"/>
        <v>84</v>
      </c>
      <c r="P20" s="21">
        <f t="shared" si="6"/>
        <v>57</v>
      </c>
      <c r="Q20" s="21">
        <f t="shared" si="6"/>
        <v>36</v>
      </c>
      <c r="R20" s="21">
        <f t="shared" si="6"/>
        <v>22</v>
      </c>
      <c r="S20" s="22">
        <f t="shared" si="2"/>
        <v>115</v>
      </c>
      <c r="T20" s="33">
        <f t="shared" si="3"/>
        <v>408</v>
      </c>
      <c r="W20" s="77"/>
      <c r="X20" s="77" t="s">
        <v>51</v>
      </c>
      <c r="Y20" s="78">
        <f>+T703</f>
        <v>10127</v>
      </c>
      <c r="Z20" s="77"/>
      <c r="AA20" s="77"/>
      <c r="AB20" s="77"/>
    </row>
    <row r="21" spans="3:28" s="39" customFormat="1" ht="15.75" x14ac:dyDescent="0.25">
      <c r="C21" s="4" t="s">
        <v>52</v>
      </c>
      <c r="D21" s="21">
        <v>147</v>
      </c>
      <c r="E21" s="21">
        <v>141</v>
      </c>
      <c r="F21" s="21">
        <v>225</v>
      </c>
      <c r="G21" s="22">
        <f t="shared" si="0"/>
        <v>513</v>
      </c>
      <c r="H21" s="21">
        <v>127</v>
      </c>
      <c r="I21" s="21">
        <v>238</v>
      </c>
      <c r="J21" s="21">
        <v>191</v>
      </c>
      <c r="K21" s="22">
        <f t="shared" si="4"/>
        <v>556</v>
      </c>
      <c r="L21" s="21">
        <v>149</v>
      </c>
      <c r="M21" s="21">
        <v>181</v>
      </c>
      <c r="N21" s="21">
        <v>136</v>
      </c>
      <c r="O21" s="22">
        <f t="shared" si="1"/>
        <v>466</v>
      </c>
      <c r="P21" s="75">
        <v>217</v>
      </c>
      <c r="Q21" s="75">
        <v>122</v>
      </c>
      <c r="R21" s="75">
        <v>163</v>
      </c>
      <c r="S21" s="22">
        <f t="shared" si="2"/>
        <v>502</v>
      </c>
      <c r="T21" s="33">
        <f t="shared" si="3"/>
        <v>2037</v>
      </c>
      <c r="W21" s="77"/>
      <c r="X21" s="77" t="s">
        <v>53</v>
      </c>
      <c r="Y21" s="78">
        <f>+T764</f>
        <v>16553</v>
      </c>
      <c r="Z21" s="77"/>
      <c r="AA21" s="77"/>
      <c r="AB21" s="77"/>
    </row>
    <row r="22" spans="3:28" s="39" customFormat="1" ht="15.75" x14ac:dyDescent="0.25">
      <c r="C22" s="4" t="s">
        <v>54</v>
      </c>
      <c r="D22" s="21">
        <v>671</v>
      </c>
      <c r="E22" s="21">
        <v>596</v>
      </c>
      <c r="F22" s="21">
        <v>772</v>
      </c>
      <c r="G22" s="22">
        <f t="shared" si="0"/>
        <v>2039</v>
      </c>
      <c r="H22" s="24">
        <v>800</v>
      </c>
      <c r="I22" s="24">
        <v>893</v>
      </c>
      <c r="J22" s="24">
        <v>696</v>
      </c>
      <c r="K22" s="22">
        <f t="shared" si="4"/>
        <v>2389</v>
      </c>
      <c r="L22" s="21">
        <v>676</v>
      </c>
      <c r="M22" s="21">
        <v>628</v>
      </c>
      <c r="N22" s="21">
        <v>659</v>
      </c>
      <c r="O22" s="22">
        <f t="shared" si="1"/>
        <v>1963</v>
      </c>
      <c r="P22" s="75">
        <v>850</v>
      </c>
      <c r="Q22" s="75">
        <v>765</v>
      </c>
      <c r="R22" s="75">
        <v>772</v>
      </c>
      <c r="S22" s="22">
        <f t="shared" si="2"/>
        <v>2387</v>
      </c>
      <c r="T22" s="33">
        <f t="shared" si="3"/>
        <v>8778</v>
      </c>
      <c r="W22" s="77"/>
      <c r="X22" s="77" t="s">
        <v>55</v>
      </c>
      <c r="Y22" s="78">
        <f>+T829</f>
        <v>32354</v>
      </c>
      <c r="Z22" s="77"/>
      <c r="AA22" s="77"/>
      <c r="AB22" s="77"/>
    </row>
    <row r="23" spans="3:28" s="39" customFormat="1" ht="15.75" x14ac:dyDescent="0.25">
      <c r="C23" s="4" t="s">
        <v>56</v>
      </c>
      <c r="D23" s="21">
        <v>24</v>
      </c>
      <c r="E23" s="21">
        <v>26</v>
      </c>
      <c r="F23" s="21">
        <v>31</v>
      </c>
      <c r="G23" s="22">
        <f t="shared" si="0"/>
        <v>81</v>
      </c>
      <c r="H23" s="21">
        <v>21</v>
      </c>
      <c r="I23" s="21">
        <v>24</v>
      </c>
      <c r="J23" s="21">
        <v>25</v>
      </c>
      <c r="K23" s="22">
        <f t="shared" si="4"/>
        <v>70</v>
      </c>
      <c r="L23" s="21">
        <v>15</v>
      </c>
      <c r="M23" s="21">
        <v>24</v>
      </c>
      <c r="N23" s="21">
        <v>22</v>
      </c>
      <c r="O23" s="22">
        <f t="shared" si="1"/>
        <v>61</v>
      </c>
      <c r="P23" s="75">
        <v>20</v>
      </c>
      <c r="Q23" s="75">
        <v>9</v>
      </c>
      <c r="R23" s="75">
        <v>10</v>
      </c>
      <c r="S23" s="22">
        <f t="shared" si="2"/>
        <v>39</v>
      </c>
      <c r="T23" s="33">
        <f t="shared" si="3"/>
        <v>251</v>
      </c>
      <c r="W23" s="77"/>
      <c r="X23" s="77" t="s">
        <v>57</v>
      </c>
      <c r="Y23" s="78">
        <f>+T870</f>
        <v>5649</v>
      </c>
      <c r="Z23" s="77"/>
      <c r="AA23" s="77"/>
      <c r="AB23" s="77"/>
    </row>
    <row r="24" spans="3:28" s="39" customFormat="1" ht="15.75" x14ac:dyDescent="0.25">
      <c r="C24" s="4" t="s">
        <v>58</v>
      </c>
      <c r="D24" s="21">
        <v>48</v>
      </c>
      <c r="E24" s="21">
        <v>48</v>
      </c>
      <c r="F24" s="21">
        <v>65</v>
      </c>
      <c r="G24" s="22">
        <f t="shared" si="0"/>
        <v>161</v>
      </c>
      <c r="H24" s="21">
        <v>61</v>
      </c>
      <c r="I24" s="21">
        <v>51</v>
      </c>
      <c r="J24" s="21">
        <v>66</v>
      </c>
      <c r="K24" s="22">
        <f t="shared" si="4"/>
        <v>178</v>
      </c>
      <c r="L24" s="21">
        <v>74</v>
      </c>
      <c r="M24" s="21">
        <v>46</v>
      </c>
      <c r="N24" s="21">
        <v>43</v>
      </c>
      <c r="O24" s="22">
        <f t="shared" si="1"/>
        <v>163</v>
      </c>
      <c r="P24" s="76">
        <v>45</v>
      </c>
      <c r="Q24" s="76">
        <v>21</v>
      </c>
      <c r="R24" s="76">
        <v>46</v>
      </c>
      <c r="S24" s="22">
        <f t="shared" si="2"/>
        <v>112</v>
      </c>
      <c r="T24" s="33">
        <f t="shared" si="3"/>
        <v>614</v>
      </c>
      <c r="W24" s="77"/>
      <c r="X24" s="77"/>
      <c r="Y24" s="78"/>
      <c r="Z24" s="77"/>
      <c r="AA24" s="77"/>
      <c r="AB24" s="77"/>
    </row>
    <row r="25" spans="3:28" s="39" customFormat="1" ht="15.75" x14ac:dyDescent="0.25">
      <c r="C25" s="4" t="s">
        <v>59</v>
      </c>
      <c r="D25" s="21">
        <v>343</v>
      </c>
      <c r="E25" s="21">
        <v>338</v>
      </c>
      <c r="F25" s="21">
        <v>354</v>
      </c>
      <c r="G25" s="22">
        <f t="shared" si="0"/>
        <v>1035</v>
      </c>
      <c r="H25" s="21">
        <v>298</v>
      </c>
      <c r="I25" s="21">
        <v>345</v>
      </c>
      <c r="J25" s="21">
        <v>314</v>
      </c>
      <c r="K25" s="22">
        <f t="shared" si="4"/>
        <v>957</v>
      </c>
      <c r="L25" s="21">
        <v>26564</v>
      </c>
      <c r="M25" s="21">
        <v>25998</v>
      </c>
      <c r="N25" s="21">
        <v>27013</v>
      </c>
      <c r="O25" s="22">
        <f t="shared" si="1"/>
        <v>79575</v>
      </c>
      <c r="P25" s="21">
        <f>SUM(P79+P228+P269+P325+P380+P423+P473+P512+P577+P634+P693+P754+P819)</f>
        <v>15039</v>
      </c>
      <c r="Q25" s="21">
        <f>SUM(Q79+Q228+Q269+Q325+Q380+Q423+Q473+Q512+Q577+Q634+Q693+Q754+Q819)</f>
        <v>13291</v>
      </c>
      <c r="R25" s="21">
        <f>SUM(R79+R228+R269+R325+R380+R423+R473+R512+R577+R634+R693+R754+R819)</f>
        <v>15288</v>
      </c>
      <c r="S25" s="22">
        <f t="shared" si="2"/>
        <v>43618</v>
      </c>
      <c r="T25" s="33">
        <f t="shared" si="3"/>
        <v>125185</v>
      </c>
      <c r="W25" s="77"/>
      <c r="X25" s="77"/>
      <c r="Y25" s="78"/>
      <c r="Z25" s="77"/>
      <c r="AA25" s="77"/>
      <c r="AB25" s="77"/>
    </row>
    <row r="26" spans="3:28" s="39" customFormat="1" ht="15.75" x14ac:dyDescent="0.25">
      <c r="C26" s="4" t="s">
        <v>60</v>
      </c>
      <c r="D26" s="21">
        <v>14</v>
      </c>
      <c r="E26" s="21">
        <v>29</v>
      </c>
      <c r="F26" s="21">
        <v>40</v>
      </c>
      <c r="G26" s="22">
        <f t="shared" si="0"/>
        <v>83</v>
      </c>
      <c r="H26" s="21">
        <v>34</v>
      </c>
      <c r="I26" s="21">
        <v>42</v>
      </c>
      <c r="J26" s="21">
        <v>49</v>
      </c>
      <c r="K26" s="22">
        <f t="shared" si="4"/>
        <v>125</v>
      </c>
      <c r="L26" s="21">
        <v>63</v>
      </c>
      <c r="M26" s="21">
        <v>31</v>
      </c>
      <c r="N26" s="21">
        <v>35</v>
      </c>
      <c r="O26" s="22">
        <f t="shared" si="1"/>
        <v>129</v>
      </c>
      <c r="P26" s="21">
        <f>SUM(P80+P124+P162+P192+P229+P270+P326+P381+P424+P474+P516+P580+P637+P696+P757+P822)</f>
        <v>88</v>
      </c>
      <c r="Q26" s="21">
        <f>SUM(Q80+Q124+Q162+Q192+Q229+Q270+Q326+Q381+Q424+Q474+Q516+Q580+Q637+Q696+Q757+Q822)</f>
        <v>2439</v>
      </c>
      <c r="R26" s="21">
        <f>SUM(R80+R124+R162+R192+R229+R270+R326+R381+R424+R474+R516+R580+R637+R696+R757+R822)</f>
        <v>21</v>
      </c>
      <c r="S26" s="22">
        <f t="shared" si="2"/>
        <v>2548</v>
      </c>
      <c r="T26" s="33">
        <f t="shared" si="3"/>
        <v>2885</v>
      </c>
      <c r="W26" s="77"/>
      <c r="X26" s="77"/>
      <c r="Y26" s="78"/>
      <c r="Z26" s="77"/>
      <c r="AA26" s="77"/>
      <c r="AB26" s="77"/>
    </row>
    <row r="27" spans="3:28" s="39" customFormat="1" ht="15.75" x14ac:dyDescent="0.25">
      <c r="C27" s="4" t="s">
        <v>61</v>
      </c>
      <c r="D27" s="21">
        <v>22900</v>
      </c>
      <c r="E27" s="21">
        <v>22159</v>
      </c>
      <c r="F27" s="21">
        <v>23841</v>
      </c>
      <c r="G27" s="22">
        <f t="shared" si="0"/>
        <v>68900</v>
      </c>
      <c r="H27" s="24">
        <v>19261</v>
      </c>
      <c r="I27" s="24">
        <v>20856</v>
      </c>
      <c r="J27" s="24">
        <v>21944</v>
      </c>
      <c r="K27" s="22">
        <f t="shared" si="4"/>
        <v>62061</v>
      </c>
      <c r="L27" s="21">
        <v>22562</v>
      </c>
      <c r="M27" s="21">
        <v>22019</v>
      </c>
      <c r="N27" s="21">
        <v>22771</v>
      </c>
      <c r="O27" s="22">
        <f t="shared" si="1"/>
        <v>67352</v>
      </c>
      <c r="P27" s="21">
        <f t="shared" ref="P27:R30" si="7">SUM(P81+P125+P163+P193+P230+P271+P327+P382+P425+P475+P517+P581+P638+P697+P758+P823+P866+P905)</f>
        <v>18204</v>
      </c>
      <c r="Q27" s="21">
        <f t="shared" si="7"/>
        <v>18724</v>
      </c>
      <c r="R27" s="21">
        <f t="shared" si="7"/>
        <v>24765</v>
      </c>
      <c r="S27" s="22">
        <f t="shared" si="2"/>
        <v>61693</v>
      </c>
      <c r="T27" s="33">
        <f t="shared" si="3"/>
        <v>260006</v>
      </c>
    </row>
    <row r="28" spans="3:28" s="39" customFormat="1" ht="15.75" x14ac:dyDescent="0.25">
      <c r="C28" s="4" t="s">
        <v>62</v>
      </c>
      <c r="D28" s="21">
        <v>3679</v>
      </c>
      <c r="E28" s="21">
        <v>3110</v>
      </c>
      <c r="F28" s="21">
        <v>3709</v>
      </c>
      <c r="G28" s="22">
        <f t="shared" si="0"/>
        <v>10498</v>
      </c>
      <c r="H28" s="21">
        <v>2921</v>
      </c>
      <c r="I28" s="21">
        <v>3313</v>
      </c>
      <c r="J28" s="21">
        <v>3127</v>
      </c>
      <c r="K28" s="22">
        <f t="shared" si="4"/>
        <v>9361</v>
      </c>
      <c r="L28" s="21">
        <v>3080</v>
      </c>
      <c r="M28" s="21">
        <v>3132</v>
      </c>
      <c r="N28" s="21">
        <v>3351</v>
      </c>
      <c r="O28" s="22">
        <f t="shared" si="1"/>
        <v>9563</v>
      </c>
      <c r="P28" s="21">
        <f t="shared" si="7"/>
        <v>3747</v>
      </c>
      <c r="Q28" s="21">
        <f t="shared" si="7"/>
        <v>2987</v>
      </c>
      <c r="R28" s="21">
        <f t="shared" si="7"/>
        <v>3483</v>
      </c>
      <c r="S28" s="22">
        <f t="shared" si="2"/>
        <v>10217</v>
      </c>
      <c r="T28" s="33">
        <f t="shared" si="3"/>
        <v>39639</v>
      </c>
    </row>
    <row r="29" spans="3:28" ht="15.75" x14ac:dyDescent="0.25">
      <c r="C29" s="4" t="s">
        <v>63</v>
      </c>
      <c r="D29" s="21">
        <v>566</v>
      </c>
      <c r="E29" s="21">
        <v>463</v>
      </c>
      <c r="F29" s="21">
        <v>561</v>
      </c>
      <c r="G29" s="22">
        <f t="shared" si="0"/>
        <v>1590</v>
      </c>
      <c r="H29" s="21">
        <v>425</v>
      </c>
      <c r="I29" s="21">
        <v>456</v>
      </c>
      <c r="J29" s="21">
        <v>449</v>
      </c>
      <c r="K29" s="22">
        <f t="shared" si="4"/>
        <v>1330</v>
      </c>
      <c r="L29" s="21">
        <v>450</v>
      </c>
      <c r="M29" s="21">
        <v>468</v>
      </c>
      <c r="N29" s="21">
        <v>477</v>
      </c>
      <c r="O29" s="22">
        <f t="shared" si="1"/>
        <v>1395</v>
      </c>
      <c r="P29" s="21">
        <f t="shared" si="7"/>
        <v>579</v>
      </c>
      <c r="Q29" s="21">
        <f t="shared" si="7"/>
        <v>442</v>
      </c>
      <c r="R29" s="21">
        <f t="shared" si="7"/>
        <v>441</v>
      </c>
      <c r="S29" s="22">
        <f t="shared" si="2"/>
        <v>1462</v>
      </c>
      <c r="T29" s="33">
        <f t="shared" si="3"/>
        <v>5777</v>
      </c>
    </row>
    <row r="30" spans="3:28" ht="15.75" x14ac:dyDescent="0.25">
      <c r="C30" s="4" t="s">
        <v>64</v>
      </c>
      <c r="D30" s="21">
        <v>61</v>
      </c>
      <c r="E30" s="21">
        <v>67</v>
      </c>
      <c r="F30" s="21">
        <v>78</v>
      </c>
      <c r="G30" s="22">
        <f t="shared" si="0"/>
        <v>206</v>
      </c>
      <c r="H30" s="21">
        <v>64</v>
      </c>
      <c r="I30" s="21">
        <v>48</v>
      </c>
      <c r="J30" s="21">
        <v>51</v>
      </c>
      <c r="K30" s="22">
        <f t="shared" si="4"/>
        <v>163</v>
      </c>
      <c r="L30" s="21">
        <v>60</v>
      </c>
      <c r="M30" s="21">
        <v>53</v>
      </c>
      <c r="N30" s="21">
        <v>67</v>
      </c>
      <c r="O30" s="22">
        <f t="shared" si="1"/>
        <v>180</v>
      </c>
      <c r="P30" s="21">
        <f t="shared" si="7"/>
        <v>66</v>
      </c>
      <c r="Q30" s="21">
        <f t="shared" si="7"/>
        <v>79</v>
      </c>
      <c r="R30" s="21">
        <f t="shared" si="7"/>
        <v>65</v>
      </c>
      <c r="S30" s="22">
        <f t="shared" si="2"/>
        <v>210</v>
      </c>
      <c r="T30" s="33">
        <f t="shared" si="3"/>
        <v>759</v>
      </c>
    </row>
    <row r="31" spans="3:28" ht="15.75" x14ac:dyDescent="0.25">
      <c r="C31" s="4" t="s">
        <v>65</v>
      </c>
      <c r="D31" s="21">
        <v>1179</v>
      </c>
      <c r="E31" s="21">
        <v>1116</v>
      </c>
      <c r="F31" s="21">
        <v>1213</v>
      </c>
      <c r="G31" s="22">
        <f t="shared" si="0"/>
        <v>3508</v>
      </c>
      <c r="H31" s="21">
        <v>946</v>
      </c>
      <c r="I31" s="21">
        <v>1059</v>
      </c>
      <c r="J31" s="21">
        <v>1098</v>
      </c>
      <c r="K31" s="22">
        <f t="shared" si="4"/>
        <v>3103</v>
      </c>
      <c r="L31" s="21">
        <v>1235</v>
      </c>
      <c r="M31" s="21">
        <v>1200</v>
      </c>
      <c r="N31" s="21">
        <v>1158</v>
      </c>
      <c r="O31" s="22">
        <f>SUM(L31:N31)</f>
        <v>3593</v>
      </c>
      <c r="P31" s="21">
        <f t="shared" ref="P31:R32" si="8">SUM(P85+P331+P386+P429)</f>
        <v>819</v>
      </c>
      <c r="Q31" s="21">
        <f t="shared" si="8"/>
        <v>662</v>
      </c>
      <c r="R31" s="21">
        <f t="shared" si="8"/>
        <v>556</v>
      </c>
      <c r="S31" s="22">
        <f t="shared" si="2"/>
        <v>2037</v>
      </c>
      <c r="T31" s="33">
        <f t="shared" si="3"/>
        <v>12241</v>
      </c>
    </row>
    <row r="32" spans="3:28" ht="15.75" x14ac:dyDescent="0.25">
      <c r="C32" s="4" t="s">
        <v>66</v>
      </c>
      <c r="D32" s="21">
        <v>130</v>
      </c>
      <c r="E32" s="21">
        <v>128</v>
      </c>
      <c r="F32" s="21">
        <v>160</v>
      </c>
      <c r="G32" s="22">
        <f t="shared" si="0"/>
        <v>418</v>
      </c>
      <c r="H32" s="24">
        <v>115</v>
      </c>
      <c r="I32" s="24">
        <v>146</v>
      </c>
      <c r="J32" s="24">
        <v>187</v>
      </c>
      <c r="K32" s="22">
        <f t="shared" si="4"/>
        <v>448</v>
      </c>
      <c r="L32" s="39">
        <v>241</v>
      </c>
      <c r="M32" s="21">
        <v>179</v>
      </c>
      <c r="N32" s="21">
        <v>322</v>
      </c>
      <c r="O32" s="22">
        <f>SUM(L32:N32)</f>
        <v>742</v>
      </c>
      <c r="P32" s="21">
        <f t="shared" si="8"/>
        <v>165</v>
      </c>
      <c r="Q32" s="21">
        <f t="shared" si="8"/>
        <v>102</v>
      </c>
      <c r="R32" s="21">
        <f t="shared" si="8"/>
        <v>89</v>
      </c>
      <c r="S32" s="22">
        <f t="shared" si="2"/>
        <v>356</v>
      </c>
      <c r="T32" s="33">
        <f t="shared" si="3"/>
        <v>1964</v>
      </c>
    </row>
    <row r="33" spans="3:20" ht="15.75" x14ac:dyDescent="0.25">
      <c r="C33" s="4" t="s">
        <v>67</v>
      </c>
      <c r="D33" s="21">
        <v>937</v>
      </c>
      <c r="E33" s="21">
        <v>572</v>
      </c>
      <c r="F33" s="21">
        <v>1292</v>
      </c>
      <c r="G33" s="22">
        <f t="shared" si="0"/>
        <v>2801</v>
      </c>
      <c r="H33" s="21">
        <v>653</v>
      </c>
      <c r="I33" s="21">
        <v>1186</v>
      </c>
      <c r="J33" s="21">
        <v>740</v>
      </c>
      <c r="K33" s="22">
        <f t="shared" si="4"/>
        <v>2579</v>
      </c>
      <c r="L33" s="21">
        <v>813</v>
      </c>
      <c r="M33" s="21">
        <v>845</v>
      </c>
      <c r="N33" s="21">
        <v>673</v>
      </c>
      <c r="O33" s="22">
        <f t="shared" si="1"/>
        <v>2331</v>
      </c>
      <c r="P33" s="21">
        <f t="shared" ref="P33:R34" si="9">SUM(P87+P234+P275+P333+P388+P431+P479+P521+P585+P642+P701+P762+P827)</f>
        <v>851</v>
      </c>
      <c r="Q33" s="21">
        <f t="shared" si="9"/>
        <v>804</v>
      </c>
      <c r="R33" s="21">
        <f t="shared" si="9"/>
        <v>1005</v>
      </c>
      <c r="S33" s="22">
        <f t="shared" si="2"/>
        <v>2660</v>
      </c>
      <c r="T33" s="33">
        <f t="shared" si="3"/>
        <v>10371</v>
      </c>
    </row>
    <row r="34" spans="3:20" ht="15.75" x14ac:dyDescent="0.25">
      <c r="C34" s="4" t="s">
        <v>68</v>
      </c>
      <c r="D34" s="21">
        <v>1037</v>
      </c>
      <c r="E34" s="21">
        <v>1127</v>
      </c>
      <c r="F34" s="21">
        <v>1639</v>
      </c>
      <c r="G34" s="22">
        <f t="shared" si="0"/>
        <v>3803</v>
      </c>
      <c r="H34" s="21">
        <v>2180</v>
      </c>
      <c r="I34" s="21">
        <v>3097</v>
      </c>
      <c r="J34" s="21">
        <v>3307</v>
      </c>
      <c r="K34" s="22">
        <f t="shared" si="4"/>
        <v>8584</v>
      </c>
      <c r="L34" s="21">
        <v>3709</v>
      </c>
      <c r="M34" s="21">
        <v>3822</v>
      </c>
      <c r="N34" s="21">
        <v>3389</v>
      </c>
      <c r="O34" s="22">
        <f t="shared" si="1"/>
        <v>10920</v>
      </c>
      <c r="P34" s="21">
        <f t="shared" si="9"/>
        <v>3590</v>
      </c>
      <c r="Q34" s="21">
        <f t="shared" si="9"/>
        <v>2269</v>
      </c>
      <c r="R34" s="21">
        <f t="shared" si="9"/>
        <v>3585</v>
      </c>
      <c r="S34" s="22">
        <f t="shared" si="2"/>
        <v>9444</v>
      </c>
      <c r="T34" s="33">
        <f t="shared" si="3"/>
        <v>32751</v>
      </c>
    </row>
    <row r="35" spans="3:20" ht="15.75" x14ac:dyDescent="0.25">
      <c r="C35" s="50" t="s">
        <v>69</v>
      </c>
      <c r="D35" s="37">
        <f t="shared" ref="D35:S35" si="10">SUM(D7:D34)</f>
        <v>54834</v>
      </c>
      <c r="E35" s="37">
        <f t="shared" si="10"/>
        <v>52171</v>
      </c>
      <c r="F35" s="37">
        <f t="shared" si="10"/>
        <v>59566</v>
      </c>
      <c r="G35" s="37">
        <f t="shared" si="10"/>
        <v>166571</v>
      </c>
      <c r="H35" s="37">
        <f t="shared" si="10"/>
        <v>47342</v>
      </c>
      <c r="I35" s="37">
        <f t="shared" si="10"/>
        <v>53845</v>
      </c>
      <c r="J35" s="37">
        <f t="shared" si="10"/>
        <v>53548</v>
      </c>
      <c r="K35" s="37">
        <f t="shared" si="10"/>
        <v>154735</v>
      </c>
      <c r="L35" s="37">
        <f t="shared" si="10"/>
        <v>81971</v>
      </c>
      <c r="M35" s="37">
        <f t="shared" si="10"/>
        <v>79579</v>
      </c>
      <c r="N35" s="37">
        <f t="shared" si="10"/>
        <v>81179</v>
      </c>
      <c r="O35" s="37">
        <f t="shared" si="10"/>
        <v>242729</v>
      </c>
      <c r="P35" s="37">
        <f t="shared" si="10"/>
        <v>65376</v>
      </c>
      <c r="Q35" s="37">
        <f t="shared" si="10"/>
        <v>60032</v>
      </c>
      <c r="R35" s="37">
        <f t="shared" si="10"/>
        <v>69041</v>
      </c>
      <c r="S35" s="37">
        <f t="shared" si="10"/>
        <v>194449</v>
      </c>
      <c r="T35" s="37">
        <f>SUM(T7:T34)</f>
        <v>758484</v>
      </c>
    </row>
    <row r="36" spans="3:20" ht="15.75" x14ac:dyDescent="0.25"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</row>
    <row r="37" spans="3:20" ht="15.75" x14ac:dyDescent="0.25"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</row>
    <row r="38" spans="3:20" ht="15.75" x14ac:dyDescent="0.25"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</row>
    <row r="39" spans="3:20" ht="15.75" x14ac:dyDescent="0.25">
      <c r="C39" s="94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</row>
    <row r="40" spans="3:20" ht="15.75" x14ac:dyDescent="0.25">
      <c r="C40" s="94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</row>
    <row r="41" spans="3:20" ht="15.75" x14ac:dyDescent="0.25">
      <c r="C41" s="94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</row>
    <row r="42" spans="3:20" ht="15.75" x14ac:dyDescent="0.25">
      <c r="C42" s="94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</row>
    <row r="43" spans="3:20" ht="15.75" x14ac:dyDescent="0.25">
      <c r="C43" s="94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</row>
    <row r="44" spans="3:20" ht="15.75" x14ac:dyDescent="0.25">
      <c r="C44" s="94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</row>
    <row r="45" spans="3:20" ht="15.75" x14ac:dyDescent="0.25">
      <c r="C45" s="94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</row>
    <row r="46" spans="3:20" ht="15.75" x14ac:dyDescent="0.25">
      <c r="C46" s="94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</row>
    <row r="47" spans="3:20" ht="15.75" x14ac:dyDescent="0.25">
      <c r="C47" s="94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</row>
    <row r="48" spans="3:20" ht="15.75" x14ac:dyDescent="0.25">
      <c r="C48" s="94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</row>
    <row r="49" spans="3:20" ht="15.75" x14ac:dyDescent="0.25">
      <c r="C49" s="94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</row>
    <row r="50" spans="3:20" ht="15.75" x14ac:dyDescent="0.25">
      <c r="C50" s="9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</row>
    <row r="51" spans="3:20" ht="15.75" x14ac:dyDescent="0.25">
      <c r="C51" s="94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</row>
    <row r="52" spans="3:20" ht="15.75" x14ac:dyDescent="0.25">
      <c r="C52" s="9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</row>
    <row r="53" spans="3:20" ht="15.75" x14ac:dyDescent="0.25"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</row>
    <row r="54" spans="3:20" ht="15.75" x14ac:dyDescent="0.25"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</row>
    <row r="55" spans="3:20" ht="15.75" x14ac:dyDescent="0.25"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</row>
    <row r="56" spans="3:20" ht="15.75" x14ac:dyDescent="0.25">
      <c r="C56" s="94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</row>
    <row r="57" spans="3:20" ht="15.75" x14ac:dyDescent="0.25">
      <c r="C57" s="94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</row>
    <row r="58" spans="3:20" ht="15.75" x14ac:dyDescent="0.25">
      <c r="C58" s="94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</row>
    <row r="59" spans="3:20" ht="15.75" x14ac:dyDescent="0.25">
      <c r="C59" s="94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</row>
    <row r="60" spans="3:20" ht="15.75" x14ac:dyDescent="0.25">
      <c r="C60" s="94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</row>
    <row r="61" spans="3:20" ht="15.75" x14ac:dyDescent="0.25">
      <c r="C61" s="94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</row>
    <row r="62" spans="3:20" ht="15.75" x14ac:dyDescent="0.25">
      <c r="C62" s="89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</row>
    <row r="63" spans="3:20" ht="15.75" x14ac:dyDescent="0.25">
      <c r="C63" s="89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</row>
    <row r="64" spans="3:20" ht="15.75" x14ac:dyDescent="0.25">
      <c r="C64" s="89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</row>
    <row r="65" spans="3:20" ht="16.5" thickBot="1" x14ac:dyDescent="0.3">
      <c r="C65" s="2"/>
      <c r="D65" s="3"/>
      <c r="E65" s="3"/>
      <c r="F65" s="3"/>
      <c r="G65" s="8"/>
      <c r="H65" s="3"/>
      <c r="I65" s="3"/>
      <c r="J65" s="3"/>
      <c r="K65" s="8"/>
      <c r="L65" s="3"/>
      <c r="M65" s="3"/>
      <c r="N65" s="3"/>
      <c r="O65" s="8"/>
      <c r="P65" s="80"/>
      <c r="Q65" s="80"/>
      <c r="R65" s="80"/>
      <c r="S65" s="81"/>
    </row>
    <row r="66" spans="3:20" ht="15.75" x14ac:dyDescent="0.25">
      <c r="C66" s="107" t="s">
        <v>70</v>
      </c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9"/>
    </row>
    <row r="67" spans="3:20" ht="15.75" x14ac:dyDescent="0.25">
      <c r="C67" s="99" t="s">
        <v>71</v>
      </c>
      <c r="D67" s="101" t="s">
        <v>2</v>
      </c>
      <c r="E67" s="101"/>
      <c r="F67" s="101"/>
      <c r="G67" s="101"/>
      <c r="H67" s="101" t="s">
        <v>3</v>
      </c>
      <c r="I67" s="101"/>
      <c r="J67" s="101"/>
      <c r="K67" s="101"/>
      <c r="L67" s="101" t="s">
        <v>4</v>
      </c>
      <c r="M67" s="101"/>
      <c r="N67" s="101"/>
      <c r="O67" s="101"/>
      <c r="P67" s="101" t="s">
        <v>5</v>
      </c>
      <c r="Q67" s="101"/>
      <c r="R67" s="101"/>
      <c r="S67" s="101"/>
      <c r="T67" s="102" t="s">
        <v>6</v>
      </c>
    </row>
    <row r="68" spans="3:20" ht="16.5" thickBot="1" x14ac:dyDescent="0.3">
      <c r="C68" s="100"/>
      <c r="D68" s="49" t="s">
        <v>7</v>
      </c>
      <c r="E68" s="49" t="s">
        <v>8</v>
      </c>
      <c r="F68" s="49" t="s">
        <v>9</v>
      </c>
      <c r="G68" s="49" t="s">
        <v>10</v>
      </c>
      <c r="H68" s="49" t="s">
        <v>11</v>
      </c>
      <c r="I68" s="49" t="s">
        <v>12</v>
      </c>
      <c r="J68" s="49" t="s">
        <v>13</v>
      </c>
      <c r="K68" s="49" t="s">
        <v>14</v>
      </c>
      <c r="L68" s="49" t="s">
        <v>15</v>
      </c>
      <c r="M68" s="49" t="s">
        <v>16</v>
      </c>
      <c r="N68" s="49" t="s">
        <v>17</v>
      </c>
      <c r="O68" s="49" t="s">
        <v>18</v>
      </c>
      <c r="P68" s="49" t="s">
        <v>19</v>
      </c>
      <c r="Q68" s="49" t="s">
        <v>20</v>
      </c>
      <c r="R68" s="49" t="s">
        <v>21</v>
      </c>
      <c r="S68" s="49" t="s">
        <v>22</v>
      </c>
      <c r="T68" s="103"/>
    </row>
    <row r="69" spans="3:20" ht="15.75" x14ac:dyDescent="0.25">
      <c r="C69" s="5" t="s">
        <v>24</v>
      </c>
      <c r="D69" s="44">
        <v>4425</v>
      </c>
      <c r="E69" s="44">
        <v>3932</v>
      </c>
      <c r="F69" s="32">
        <v>4572</v>
      </c>
      <c r="G69" s="22">
        <f>+SUM(D69:F69)</f>
        <v>12929</v>
      </c>
      <c r="H69" s="38">
        <v>3391</v>
      </c>
      <c r="I69" s="45">
        <v>4019</v>
      </c>
      <c r="J69" s="38">
        <v>3892</v>
      </c>
      <c r="K69" s="22">
        <f>SUM(H69:J69)</f>
        <v>11302</v>
      </c>
      <c r="L69" s="38">
        <v>3978</v>
      </c>
      <c r="M69" s="38">
        <v>3673</v>
      </c>
      <c r="N69" s="38">
        <v>3661</v>
      </c>
      <c r="O69" s="22">
        <f>SUM(L69:N69)</f>
        <v>11312</v>
      </c>
      <c r="P69" s="70">
        <v>3717</v>
      </c>
      <c r="Q69" s="70">
        <v>3141</v>
      </c>
      <c r="R69" s="70">
        <v>2944</v>
      </c>
      <c r="S69" s="70">
        <f>SUM(P69:R69)</f>
        <v>9802</v>
      </c>
      <c r="T69" s="22">
        <f>+SUM(S69,O69,K69,G69)</f>
        <v>45345</v>
      </c>
    </row>
    <row r="70" spans="3:20" ht="15.75" x14ac:dyDescent="0.25">
      <c r="C70" s="4" t="s">
        <v>26</v>
      </c>
      <c r="D70" s="32">
        <v>3423</v>
      </c>
      <c r="E70" s="44">
        <v>3393</v>
      </c>
      <c r="F70" s="32">
        <v>4002</v>
      </c>
      <c r="G70" s="22">
        <f t="shared" ref="G70:G87" si="11">+SUM(D70:F70)</f>
        <v>10818</v>
      </c>
      <c r="H70" s="38">
        <v>3040</v>
      </c>
      <c r="I70" s="45">
        <v>3555</v>
      </c>
      <c r="J70" s="38">
        <v>3341</v>
      </c>
      <c r="K70" s="22">
        <f t="shared" ref="K70:K92" si="12">SUM(H70:J70)</f>
        <v>9936</v>
      </c>
      <c r="L70" s="38">
        <v>3547</v>
      </c>
      <c r="M70" s="38">
        <v>3274</v>
      </c>
      <c r="N70" s="38">
        <v>3194</v>
      </c>
      <c r="O70" s="22">
        <f t="shared" ref="O70:O92" si="13">SUM(L70:N70)</f>
        <v>10015</v>
      </c>
      <c r="P70" s="70">
        <v>3366</v>
      </c>
      <c r="Q70" s="70">
        <v>2890</v>
      </c>
      <c r="R70" s="70">
        <v>2871</v>
      </c>
      <c r="S70" s="70">
        <f t="shared" ref="S70:S92" si="14">SUM(P70:R70)</f>
        <v>9127</v>
      </c>
      <c r="T70" s="22">
        <f t="shared" ref="T70:T92" si="15">+SUM(S70,O70,K70,G70)</f>
        <v>39896</v>
      </c>
    </row>
    <row r="71" spans="3:20" ht="15.75" x14ac:dyDescent="0.25">
      <c r="C71" s="4" t="s">
        <v>28</v>
      </c>
      <c r="D71" s="32">
        <v>29</v>
      </c>
      <c r="E71" s="44">
        <v>21</v>
      </c>
      <c r="F71" s="32">
        <v>20</v>
      </c>
      <c r="G71" s="22">
        <f t="shared" si="11"/>
        <v>70</v>
      </c>
      <c r="H71" s="38">
        <v>5</v>
      </c>
      <c r="I71" s="45">
        <v>38</v>
      </c>
      <c r="J71" s="38">
        <v>57</v>
      </c>
      <c r="K71" s="22">
        <f t="shared" si="12"/>
        <v>100</v>
      </c>
      <c r="L71" s="38">
        <v>43</v>
      </c>
      <c r="M71" s="38">
        <v>35</v>
      </c>
      <c r="N71" s="38">
        <v>42</v>
      </c>
      <c r="O71" s="22">
        <f t="shared" si="13"/>
        <v>120</v>
      </c>
      <c r="P71" s="70">
        <v>44</v>
      </c>
      <c r="Q71" s="70">
        <v>17</v>
      </c>
      <c r="R71" s="70">
        <v>68</v>
      </c>
      <c r="S71" s="70">
        <f t="shared" si="14"/>
        <v>129</v>
      </c>
      <c r="T71" s="22">
        <f t="shared" si="15"/>
        <v>419</v>
      </c>
    </row>
    <row r="72" spans="3:20" ht="15.75" x14ac:dyDescent="0.25">
      <c r="C72" s="4" t="s">
        <v>30</v>
      </c>
      <c r="D72" s="32">
        <v>280</v>
      </c>
      <c r="E72" s="44">
        <v>278</v>
      </c>
      <c r="F72" s="32">
        <v>310</v>
      </c>
      <c r="G72" s="22">
        <f t="shared" si="11"/>
        <v>868</v>
      </c>
      <c r="H72" s="38">
        <v>242</v>
      </c>
      <c r="I72" s="45">
        <v>265</v>
      </c>
      <c r="J72" s="38">
        <v>265</v>
      </c>
      <c r="K72" s="22">
        <f t="shared" si="12"/>
        <v>772</v>
      </c>
      <c r="L72" s="38">
        <v>273</v>
      </c>
      <c r="M72" s="38">
        <v>288</v>
      </c>
      <c r="N72" s="38">
        <v>302</v>
      </c>
      <c r="O72" s="22">
        <f t="shared" si="13"/>
        <v>863</v>
      </c>
      <c r="P72" s="70">
        <v>313</v>
      </c>
      <c r="Q72" s="70">
        <v>279</v>
      </c>
      <c r="R72" s="70">
        <v>313</v>
      </c>
      <c r="S72" s="70">
        <f t="shared" ref="S72:S78" si="16">SUM(P72:R72)</f>
        <v>905</v>
      </c>
      <c r="T72" s="22">
        <f t="shared" si="15"/>
        <v>3408</v>
      </c>
    </row>
    <row r="73" spans="3:20" ht="15.75" x14ac:dyDescent="0.25">
      <c r="C73" s="4" t="s">
        <v>32</v>
      </c>
      <c r="D73" s="32">
        <v>17</v>
      </c>
      <c r="E73" s="44">
        <v>11</v>
      </c>
      <c r="F73" s="32">
        <v>17</v>
      </c>
      <c r="G73" s="22">
        <f t="shared" si="11"/>
        <v>45</v>
      </c>
      <c r="H73" s="38">
        <v>18</v>
      </c>
      <c r="I73" s="45">
        <v>22</v>
      </c>
      <c r="J73" s="38">
        <v>16</v>
      </c>
      <c r="K73" s="22">
        <f t="shared" si="12"/>
        <v>56</v>
      </c>
      <c r="L73" s="38">
        <v>26</v>
      </c>
      <c r="M73" s="38">
        <v>2</v>
      </c>
      <c r="N73" s="38">
        <v>0</v>
      </c>
      <c r="O73" s="22">
        <f t="shared" si="13"/>
        <v>28</v>
      </c>
      <c r="P73" s="70">
        <v>0</v>
      </c>
      <c r="Q73" s="70">
        <v>0</v>
      </c>
      <c r="R73" s="70">
        <v>0</v>
      </c>
      <c r="S73" s="70">
        <f t="shared" si="16"/>
        <v>0</v>
      </c>
      <c r="T73" s="22">
        <f t="shared" si="15"/>
        <v>129</v>
      </c>
    </row>
    <row r="74" spans="3:20" ht="15.75" x14ac:dyDescent="0.25">
      <c r="C74" s="4" t="s">
        <v>34</v>
      </c>
      <c r="D74" s="32">
        <v>88</v>
      </c>
      <c r="E74" s="44">
        <v>47</v>
      </c>
      <c r="F74" s="32">
        <v>122</v>
      </c>
      <c r="G74" s="22">
        <f t="shared" si="11"/>
        <v>257</v>
      </c>
      <c r="H74" s="38">
        <v>310</v>
      </c>
      <c r="I74" s="45">
        <v>106</v>
      </c>
      <c r="J74" s="38">
        <v>61</v>
      </c>
      <c r="K74" s="22">
        <f t="shared" si="12"/>
        <v>477</v>
      </c>
      <c r="L74" s="38">
        <v>71</v>
      </c>
      <c r="M74" s="38">
        <v>40</v>
      </c>
      <c r="N74" s="38">
        <v>37</v>
      </c>
      <c r="O74" s="22">
        <f t="shared" si="13"/>
        <v>148</v>
      </c>
      <c r="P74" s="70">
        <v>54</v>
      </c>
      <c r="Q74" s="70">
        <v>38</v>
      </c>
      <c r="R74" s="70">
        <v>45</v>
      </c>
      <c r="S74" s="70">
        <f t="shared" si="16"/>
        <v>137</v>
      </c>
      <c r="T74" s="22">
        <f t="shared" si="15"/>
        <v>1019</v>
      </c>
    </row>
    <row r="75" spans="3:20" ht="15.75" x14ac:dyDescent="0.25">
      <c r="C75" s="4" t="s">
        <v>36</v>
      </c>
      <c r="D75" s="32">
        <v>45</v>
      </c>
      <c r="E75" s="44">
        <v>45</v>
      </c>
      <c r="F75" s="32">
        <v>49</v>
      </c>
      <c r="G75" s="22">
        <f t="shared" si="11"/>
        <v>139</v>
      </c>
      <c r="H75" s="38">
        <v>28</v>
      </c>
      <c r="I75" s="45">
        <v>47</v>
      </c>
      <c r="J75" s="38">
        <v>66</v>
      </c>
      <c r="K75" s="22">
        <f t="shared" si="12"/>
        <v>141</v>
      </c>
      <c r="L75" s="38">
        <v>56</v>
      </c>
      <c r="M75" s="38">
        <v>34</v>
      </c>
      <c r="N75" s="38">
        <v>59</v>
      </c>
      <c r="O75" s="22">
        <f t="shared" si="13"/>
        <v>149</v>
      </c>
      <c r="P75" s="70">
        <v>50</v>
      </c>
      <c r="Q75" s="70">
        <v>35</v>
      </c>
      <c r="R75" s="70">
        <v>42</v>
      </c>
      <c r="S75" s="70">
        <f t="shared" si="16"/>
        <v>127</v>
      </c>
      <c r="T75" s="22">
        <f t="shared" si="15"/>
        <v>556</v>
      </c>
    </row>
    <row r="76" spans="3:20" ht="15.75" x14ac:dyDescent="0.25">
      <c r="C76" s="4" t="s">
        <v>38</v>
      </c>
      <c r="D76" s="32">
        <v>20</v>
      </c>
      <c r="E76" s="44">
        <v>15</v>
      </c>
      <c r="F76" s="32">
        <v>15</v>
      </c>
      <c r="G76" s="22">
        <f t="shared" si="11"/>
        <v>50</v>
      </c>
      <c r="H76" s="38">
        <v>19</v>
      </c>
      <c r="I76" s="45">
        <v>5</v>
      </c>
      <c r="J76" s="38">
        <v>6</v>
      </c>
      <c r="K76" s="22">
        <f t="shared" si="12"/>
        <v>30</v>
      </c>
      <c r="L76" s="38">
        <v>7</v>
      </c>
      <c r="M76" s="38">
        <v>14</v>
      </c>
      <c r="N76" s="38">
        <v>21</v>
      </c>
      <c r="O76" s="22">
        <f t="shared" si="13"/>
        <v>42</v>
      </c>
      <c r="P76" s="70">
        <v>14</v>
      </c>
      <c r="Q76" s="70">
        <v>9</v>
      </c>
      <c r="R76" s="70">
        <v>7</v>
      </c>
      <c r="S76" s="70">
        <f t="shared" si="16"/>
        <v>30</v>
      </c>
      <c r="T76" s="22">
        <f t="shared" si="15"/>
        <v>152</v>
      </c>
    </row>
    <row r="77" spans="3:20" ht="15.75" x14ac:dyDescent="0.25">
      <c r="C77" s="4" t="s">
        <v>40</v>
      </c>
      <c r="D77" s="32">
        <v>247</v>
      </c>
      <c r="E77" s="44">
        <v>224</v>
      </c>
      <c r="F77" s="32">
        <v>297</v>
      </c>
      <c r="G77" s="22">
        <f t="shared" si="11"/>
        <v>768</v>
      </c>
      <c r="H77" s="38">
        <v>197</v>
      </c>
      <c r="I77" s="45">
        <v>236</v>
      </c>
      <c r="J77" s="38">
        <v>200</v>
      </c>
      <c r="K77" s="22">
        <f t="shared" si="12"/>
        <v>633</v>
      </c>
      <c r="L77" s="38">
        <v>230</v>
      </c>
      <c r="M77" s="38">
        <v>191</v>
      </c>
      <c r="N77" s="38">
        <v>207</v>
      </c>
      <c r="O77" s="22">
        <f t="shared" si="13"/>
        <v>628</v>
      </c>
      <c r="P77" s="70">
        <v>175</v>
      </c>
      <c r="Q77" s="70">
        <v>237</v>
      </c>
      <c r="R77" s="70">
        <v>191</v>
      </c>
      <c r="S77" s="70">
        <f t="shared" si="16"/>
        <v>603</v>
      </c>
      <c r="T77" s="22">
        <f t="shared" si="15"/>
        <v>2632</v>
      </c>
    </row>
    <row r="78" spans="3:20" ht="15.75" x14ac:dyDescent="0.25">
      <c r="C78" s="4" t="s">
        <v>42</v>
      </c>
      <c r="D78" s="32">
        <v>50</v>
      </c>
      <c r="E78" s="44">
        <v>42</v>
      </c>
      <c r="F78" s="32">
        <v>84</v>
      </c>
      <c r="G78" s="22">
        <f>+SUM(D78:F78)</f>
        <v>176</v>
      </c>
      <c r="H78" s="38">
        <v>46</v>
      </c>
      <c r="I78" s="45">
        <v>70</v>
      </c>
      <c r="J78" s="38">
        <v>65</v>
      </c>
      <c r="K78" s="22">
        <f t="shared" si="12"/>
        <v>181</v>
      </c>
      <c r="L78" s="38">
        <v>52</v>
      </c>
      <c r="M78" s="38">
        <v>52</v>
      </c>
      <c r="N78" s="38">
        <v>59</v>
      </c>
      <c r="O78" s="22">
        <f t="shared" si="13"/>
        <v>163</v>
      </c>
      <c r="P78" s="70">
        <v>91</v>
      </c>
      <c r="Q78" s="70">
        <v>71</v>
      </c>
      <c r="R78" s="70">
        <v>78</v>
      </c>
      <c r="S78" s="70">
        <f t="shared" si="16"/>
        <v>240</v>
      </c>
      <c r="T78" s="22">
        <f t="shared" si="15"/>
        <v>760</v>
      </c>
    </row>
    <row r="79" spans="3:20" ht="15.75" x14ac:dyDescent="0.25">
      <c r="C79" s="4" t="s">
        <v>59</v>
      </c>
      <c r="D79" s="32">
        <v>143</v>
      </c>
      <c r="E79" s="44">
        <v>138</v>
      </c>
      <c r="F79" s="32">
        <v>131</v>
      </c>
      <c r="G79" s="22">
        <f>+SUM(D79:F79)</f>
        <v>412</v>
      </c>
      <c r="H79" s="23">
        <v>105</v>
      </c>
      <c r="I79" s="46">
        <v>132</v>
      </c>
      <c r="J79" s="23">
        <v>118</v>
      </c>
      <c r="K79" s="22">
        <f t="shared" si="12"/>
        <v>355</v>
      </c>
      <c r="L79" s="23">
        <v>2751</v>
      </c>
      <c r="M79" s="23">
        <v>2670</v>
      </c>
      <c r="N79" s="23">
        <v>3046</v>
      </c>
      <c r="O79" s="22">
        <f t="shared" si="13"/>
        <v>8467</v>
      </c>
      <c r="P79" s="70">
        <v>3029</v>
      </c>
      <c r="Q79" s="70">
        <v>2758</v>
      </c>
      <c r="R79" s="70">
        <v>2838</v>
      </c>
      <c r="S79" s="70">
        <f t="shared" si="14"/>
        <v>8625</v>
      </c>
      <c r="T79" s="22">
        <f t="shared" si="15"/>
        <v>17859</v>
      </c>
    </row>
    <row r="80" spans="3:20" ht="15.75" x14ac:dyDescent="0.25">
      <c r="C80" s="4" t="s">
        <v>60</v>
      </c>
      <c r="D80" s="32">
        <v>3</v>
      </c>
      <c r="E80" s="44">
        <v>18</v>
      </c>
      <c r="F80" s="32">
        <v>27</v>
      </c>
      <c r="G80" s="22">
        <f t="shared" si="11"/>
        <v>48</v>
      </c>
      <c r="H80" s="23">
        <v>17</v>
      </c>
      <c r="I80" s="46">
        <v>27</v>
      </c>
      <c r="J80" s="23">
        <v>30</v>
      </c>
      <c r="K80" s="22">
        <f t="shared" si="12"/>
        <v>74</v>
      </c>
      <c r="L80" s="23">
        <v>34</v>
      </c>
      <c r="M80" s="23">
        <v>19</v>
      </c>
      <c r="N80" s="23">
        <v>24</v>
      </c>
      <c r="O80" s="22">
        <f t="shared" si="13"/>
        <v>77</v>
      </c>
      <c r="P80" s="82">
        <v>24</v>
      </c>
      <c r="Q80" s="82">
        <v>17</v>
      </c>
      <c r="R80" s="82">
        <v>13</v>
      </c>
      <c r="S80" s="70">
        <f t="shared" si="14"/>
        <v>54</v>
      </c>
      <c r="T80" s="22">
        <f t="shared" si="15"/>
        <v>253</v>
      </c>
    </row>
    <row r="81" spans="3:20" ht="15.75" x14ac:dyDescent="0.25">
      <c r="C81" s="4" t="s">
        <v>61</v>
      </c>
      <c r="D81" s="32">
        <v>2450</v>
      </c>
      <c r="E81" s="44">
        <v>2040</v>
      </c>
      <c r="F81" s="32">
        <v>2196</v>
      </c>
      <c r="G81" s="22">
        <f t="shared" si="11"/>
        <v>6686</v>
      </c>
      <c r="H81" s="23">
        <v>1713</v>
      </c>
      <c r="I81" s="46">
        <v>2078</v>
      </c>
      <c r="J81" s="23">
        <v>2010</v>
      </c>
      <c r="K81" s="22">
        <f t="shared" si="12"/>
        <v>5801</v>
      </c>
      <c r="L81" s="23">
        <v>2000</v>
      </c>
      <c r="M81" s="23">
        <v>1965</v>
      </c>
      <c r="N81" s="23">
        <v>2174</v>
      </c>
      <c r="O81" s="22">
        <f t="shared" si="13"/>
        <v>6139</v>
      </c>
      <c r="P81" s="82">
        <v>2181</v>
      </c>
      <c r="Q81" s="82">
        <v>2081</v>
      </c>
      <c r="R81" s="82">
        <v>2153</v>
      </c>
      <c r="S81" s="70">
        <f t="shared" si="14"/>
        <v>6415</v>
      </c>
      <c r="T81" s="22">
        <f t="shared" si="15"/>
        <v>25041</v>
      </c>
    </row>
    <row r="82" spans="3:20" ht="15.75" x14ac:dyDescent="0.25">
      <c r="C82" s="4" t="s">
        <v>62</v>
      </c>
      <c r="D82" s="32">
        <v>580</v>
      </c>
      <c r="E82" s="44">
        <v>527</v>
      </c>
      <c r="F82" s="32">
        <v>568</v>
      </c>
      <c r="G82" s="22">
        <f t="shared" si="11"/>
        <v>1675</v>
      </c>
      <c r="H82" s="38">
        <v>433</v>
      </c>
      <c r="I82" s="45">
        <v>495</v>
      </c>
      <c r="J82" s="38">
        <v>469</v>
      </c>
      <c r="K82" s="22">
        <f t="shared" si="12"/>
        <v>1397</v>
      </c>
      <c r="L82" s="38">
        <v>487</v>
      </c>
      <c r="M82" s="38">
        <v>469</v>
      </c>
      <c r="N82" s="38">
        <v>627</v>
      </c>
      <c r="O82" s="22">
        <f t="shared" si="13"/>
        <v>1583</v>
      </c>
      <c r="P82" s="70">
        <v>590</v>
      </c>
      <c r="Q82" s="70">
        <v>465</v>
      </c>
      <c r="R82" s="70">
        <v>486</v>
      </c>
      <c r="S82" s="70">
        <f t="shared" si="14"/>
        <v>1541</v>
      </c>
      <c r="T82" s="22">
        <f t="shared" si="15"/>
        <v>6196</v>
      </c>
    </row>
    <row r="83" spans="3:20" ht="15.75" x14ac:dyDescent="0.25">
      <c r="C83" s="4" t="s">
        <v>63</v>
      </c>
      <c r="D83" s="32">
        <v>115</v>
      </c>
      <c r="E83" s="44">
        <v>86</v>
      </c>
      <c r="F83" s="32">
        <v>86</v>
      </c>
      <c r="G83" s="22">
        <f t="shared" si="11"/>
        <v>287</v>
      </c>
      <c r="H83" s="23">
        <v>54</v>
      </c>
      <c r="I83" s="46">
        <v>65</v>
      </c>
      <c r="J83" s="23">
        <v>78</v>
      </c>
      <c r="K83" s="22">
        <f t="shared" si="12"/>
        <v>197</v>
      </c>
      <c r="L83" s="23">
        <v>84</v>
      </c>
      <c r="M83" s="23">
        <v>81</v>
      </c>
      <c r="N83" s="23">
        <v>81</v>
      </c>
      <c r="O83" s="22">
        <f t="shared" si="13"/>
        <v>246</v>
      </c>
      <c r="P83" s="82">
        <v>88</v>
      </c>
      <c r="Q83" s="82">
        <v>72</v>
      </c>
      <c r="R83" s="82">
        <v>57</v>
      </c>
      <c r="S83" s="70">
        <f t="shared" si="14"/>
        <v>217</v>
      </c>
      <c r="T83" s="22">
        <f t="shared" si="15"/>
        <v>947</v>
      </c>
    </row>
    <row r="84" spans="3:20" ht="15.75" x14ac:dyDescent="0.25">
      <c r="C84" s="4" t="s">
        <v>64</v>
      </c>
      <c r="D84" s="32">
        <v>13</v>
      </c>
      <c r="E84" s="44">
        <v>7</v>
      </c>
      <c r="F84" s="32">
        <v>16</v>
      </c>
      <c r="G84" s="22">
        <f>+SUM(D84:F84)</f>
        <v>36</v>
      </c>
      <c r="H84" s="38">
        <v>9</v>
      </c>
      <c r="I84" s="45">
        <v>8</v>
      </c>
      <c r="J84" s="38">
        <v>11</v>
      </c>
      <c r="K84" s="22">
        <f t="shared" si="12"/>
        <v>28</v>
      </c>
      <c r="L84" s="38">
        <v>5</v>
      </c>
      <c r="M84" s="38">
        <v>13</v>
      </c>
      <c r="N84" s="38">
        <v>16</v>
      </c>
      <c r="O84" s="22">
        <f t="shared" si="13"/>
        <v>34</v>
      </c>
      <c r="P84" s="70">
        <v>6</v>
      </c>
      <c r="Q84" s="70">
        <v>21</v>
      </c>
      <c r="R84" s="70">
        <v>12</v>
      </c>
      <c r="S84" s="70">
        <f t="shared" si="14"/>
        <v>39</v>
      </c>
      <c r="T84" s="22">
        <f t="shared" si="15"/>
        <v>137</v>
      </c>
    </row>
    <row r="85" spans="3:20" ht="15.75" x14ac:dyDescent="0.25">
      <c r="C85" s="4" t="s">
        <v>65</v>
      </c>
      <c r="D85" s="32">
        <v>492</v>
      </c>
      <c r="E85" s="44">
        <v>456</v>
      </c>
      <c r="F85" s="32">
        <v>534</v>
      </c>
      <c r="G85" s="22">
        <f t="shared" si="11"/>
        <v>1482</v>
      </c>
      <c r="H85" s="38">
        <v>946</v>
      </c>
      <c r="I85" s="45">
        <v>461</v>
      </c>
      <c r="J85" s="38">
        <v>459</v>
      </c>
      <c r="K85" s="22">
        <f t="shared" si="12"/>
        <v>1866</v>
      </c>
      <c r="L85" s="38">
        <v>478</v>
      </c>
      <c r="M85" s="38">
        <v>494</v>
      </c>
      <c r="N85" s="38">
        <v>502</v>
      </c>
      <c r="O85" s="22">
        <f t="shared" si="13"/>
        <v>1474</v>
      </c>
      <c r="P85" s="67">
        <v>481</v>
      </c>
      <c r="Q85" s="70">
        <v>394</v>
      </c>
      <c r="R85" s="70">
        <v>329</v>
      </c>
      <c r="S85" s="70">
        <f t="shared" si="14"/>
        <v>1204</v>
      </c>
      <c r="T85" s="22">
        <f t="shared" si="15"/>
        <v>6026</v>
      </c>
    </row>
    <row r="86" spans="3:20" ht="15.75" x14ac:dyDescent="0.25">
      <c r="C86" s="4" t="s">
        <v>66</v>
      </c>
      <c r="D86" s="32">
        <v>80</v>
      </c>
      <c r="E86" s="44">
        <v>73</v>
      </c>
      <c r="F86" s="32">
        <v>94</v>
      </c>
      <c r="G86" s="22">
        <f>+SUM(D86:F86)</f>
        <v>247</v>
      </c>
      <c r="H86" s="23">
        <v>115</v>
      </c>
      <c r="I86" s="46">
        <v>82</v>
      </c>
      <c r="J86" s="23">
        <v>103</v>
      </c>
      <c r="K86" s="22">
        <f t="shared" si="12"/>
        <v>300</v>
      </c>
      <c r="L86" s="23">
        <v>127</v>
      </c>
      <c r="M86" s="23">
        <v>124</v>
      </c>
      <c r="N86" s="23">
        <v>150</v>
      </c>
      <c r="O86" s="22">
        <f t="shared" si="13"/>
        <v>401</v>
      </c>
      <c r="P86" s="68">
        <v>141</v>
      </c>
      <c r="Q86" s="82">
        <v>81</v>
      </c>
      <c r="R86" s="82">
        <v>67</v>
      </c>
      <c r="S86" s="70">
        <f t="shared" si="14"/>
        <v>289</v>
      </c>
      <c r="T86" s="22">
        <f t="shared" si="15"/>
        <v>1237</v>
      </c>
    </row>
    <row r="87" spans="3:20" ht="15.75" x14ac:dyDescent="0.25">
      <c r="C87" s="4" t="s">
        <v>67</v>
      </c>
      <c r="D87" s="32">
        <v>274</v>
      </c>
      <c r="E87" s="44">
        <v>299</v>
      </c>
      <c r="F87" s="32">
        <v>517</v>
      </c>
      <c r="G87" s="22">
        <f t="shared" si="11"/>
        <v>1090</v>
      </c>
      <c r="H87" s="23">
        <v>362</v>
      </c>
      <c r="I87" s="46">
        <v>455</v>
      </c>
      <c r="J87" s="23">
        <v>415</v>
      </c>
      <c r="K87" s="22">
        <f t="shared" si="12"/>
        <v>1232</v>
      </c>
      <c r="L87" s="23">
        <v>455</v>
      </c>
      <c r="M87" s="23">
        <v>466</v>
      </c>
      <c r="N87" s="23">
        <v>353</v>
      </c>
      <c r="O87" s="22">
        <f t="shared" si="13"/>
        <v>1274</v>
      </c>
      <c r="P87" s="82">
        <v>461</v>
      </c>
      <c r="Q87" s="82">
        <v>488</v>
      </c>
      <c r="R87" s="82">
        <v>620</v>
      </c>
      <c r="S87" s="70">
        <f t="shared" si="14"/>
        <v>1569</v>
      </c>
      <c r="T87" s="22">
        <f t="shared" si="15"/>
        <v>5165</v>
      </c>
    </row>
    <row r="88" spans="3:20" ht="15.75" x14ac:dyDescent="0.25">
      <c r="C88" s="4" t="s">
        <v>68</v>
      </c>
      <c r="D88" s="32">
        <v>406</v>
      </c>
      <c r="E88" s="44">
        <v>477</v>
      </c>
      <c r="F88" s="32">
        <v>673</v>
      </c>
      <c r="G88" s="22">
        <f>+SUM(D88:F88)</f>
        <v>1556</v>
      </c>
      <c r="H88" s="23">
        <v>1034</v>
      </c>
      <c r="I88" s="46">
        <v>1283</v>
      </c>
      <c r="J88" s="23">
        <v>1387</v>
      </c>
      <c r="K88" s="22">
        <f t="shared" si="12"/>
        <v>3704</v>
      </c>
      <c r="L88" s="23">
        <v>1463</v>
      </c>
      <c r="M88" s="23">
        <v>1486</v>
      </c>
      <c r="N88" s="23">
        <v>1354</v>
      </c>
      <c r="O88" s="22">
        <f t="shared" si="13"/>
        <v>4303</v>
      </c>
      <c r="P88" s="82">
        <v>1517</v>
      </c>
      <c r="Q88" s="82">
        <v>1221</v>
      </c>
      <c r="R88" s="82">
        <v>1279</v>
      </c>
      <c r="S88" s="70">
        <f t="shared" si="14"/>
        <v>4017</v>
      </c>
      <c r="T88" s="22">
        <f t="shared" si="15"/>
        <v>13580</v>
      </c>
    </row>
    <row r="89" spans="3:20" ht="15.75" x14ac:dyDescent="0.25">
      <c r="C89" s="4" t="s">
        <v>72</v>
      </c>
      <c r="D89" s="32">
        <v>91</v>
      </c>
      <c r="E89" s="44">
        <v>87</v>
      </c>
      <c r="F89" s="32">
        <v>74</v>
      </c>
      <c r="G89" s="22">
        <f t="shared" ref="G89:G92" si="17">F89+E89+D89</f>
        <v>252</v>
      </c>
      <c r="H89" s="23">
        <v>60</v>
      </c>
      <c r="I89" s="23">
        <v>68</v>
      </c>
      <c r="J89" s="23">
        <v>88</v>
      </c>
      <c r="K89" s="22">
        <f t="shared" si="12"/>
        <v>216</v>
      </c>
      <c r="L89" s="23">
        <v>92</v>
      </c>
      <c r="M89" s="23">
        <v>74</v>
      </c>
      <c r="N89" s="23">
        <v>57</v>
      </c>
      <c r="O89" s="22">
        <f t="shared" si="13"/>
        <v>223</v>
      </c>
      <c r="P89" s="82">
        <v>76</v>
      </c>
      <c r="Q89" s="82">
        <v>42</v>
      </c>
      <c r="R89" s="82">
        <v>67</v>
      </c>
      <c r="S89" s="70">
        <f t="shared" si="14"/>
        <v>185</v>
      </c>
      <c r="T89" s="22">
        <f t="shared" si="15"/>
        <v>876</v>
      </c>
    </row>
    <row r="90" spans="3:20" ht="15.75" x14ac:dyDescent="0.25">
      <c r="C90" s="4" t="s">
        <v>73</v>
      </c>
      <c r="D90" s="32">
        <v>214</v>
      </c>
      <c r="E90" s="44">
        <v>197</v>
      </c>
      <c r="F90" s="32">
        <v>220</v>
      </c>
      <c r="G90" s="22">
        <f t="shared" si="17"/>
        <v>631</v>
      </c>
      <c r="H90" s="23">
        <v>153</v>
      </c>
      <c r="I90" s="23">
        <v>202</v>
      </c>
      <c r="J90" s="23">
        <v>264</v>
      </c>
      <c r="K90" s="22">
        <f t="shared" si="12"/>
        <v>619</v>
      </c>
      <c r="L90" s="23">
        <v>247</v>
      </c>
      <c r="M90" s="23">
        <v>201</v>
      </c>
      <c r="N90" s="23">
        <v>212</v>
      </c>
      <c r="O90" s="22">
        <f t="shared" si="13"/>
        <v>660</v>
      </c>
      <c r="P90" s="82">
        <v>251</v>
      </c>
      <c r="Q90" s="82">
        <v>190</v>
      </c>
      <c r="R90" s="82">
        <v>245</v>
      </c>
      <c r="S90" s="70">
        <f t="shared" si="14"/>
        <v>686</v>
      </c>
      <c r="T90" s="22">
        <f t="shared" si="15"/>
        <v>2596</v>
      </c>
    </row>
    <row r="91" spans="3:20" ht="15.75" x14ac:dyDescent="0.25">
      <c r="C91" s="4" t="s">
        <v>74</v>
      </c>
      <c r="D91" s="32">
        <v>4</v>
      </c>
      <c r="E91" s="44">
        <v>3</v>
      </c>
      <c r="F91" s="32">
        <v>9</v>
      </c>
      <c r="G91" s="22">
        <f t="shared" si="17"/>
        <v>16</v>
      </c>
      <c r="H91" s="23">
        <v>7</v>
      </c>
      <c r="I91" s="23">
        <v>2</v>
      </c>
      <c r="J91" s="23">
        <v>4</v>
      </c>
      <c r="K91" s="22">
        <f t="shared" si="12"/>
        <v>13</v>
      </c>
      <c r="L91" s="23">
        <v>9</v>
      </c>
      <c r="M91" s="23">
        <v>6</v>
      </c>
      <c r="N91" s="23">
        <v>5</v>
      </c>
      <c r="O91" s="22">
        <f t="shared" si="13"/>
        <v>20</v>
      </c>
      <c r="P91" s="82">
        <v>5</v>
      </c>
      <c r="Q91" s="82">
        <v>6</v>
      </c>
      <c r="R91" s="82">
        <v>1</v>
      </c>
      <c r="S91" s="70">
        <f t="shared" si="14"/>
        <v>12</v>
      </c>
      <c r="T91" s="22">
        <f t="shared" si="15"/>
        <v>61</v>
      </c>
    </row>
    <row r="92" spans="3:20" ht="15.75" x14ac:dyDescent="0.25">
      <c r="C92" s="4" t="s">
        <v>75</v>
      </c>
      <c r="D92" s="32">
        <v>30</v>
      </c>
      <c r="E92" s="44">
        <v>35</v>
      </c>
      <c r="F92" s="32">
        <v>35</v>
      </c>
      <c r="G92" s="22">
        <f t="shared" si="17"/>
        <v>100</v>
      </c>
      <c r="H92" s="23">
        <v>22</v>
      </c>
      <c r="I92" s="38">
        <v>27</v>
      </c>
      <c r="J92" s="38">
        <v>42</v>
      </c>
      <c r="K92" s="22">
        <f t="shared" si="12"/>
        <v>91</v>
      </c>
      <c r="L92" s="23">
        <v>24</v>
      </c>
      <c r="M92" s="23">
        <v>21</v>
      </c>
      <c r="N92" s="23">
        <v>23</v>
      </c>
      <c r="O92" s="22">
        <f t="shared" si="13"/>
        <v>68</v>
      </c>
      <c r="P92" s="70">
        <v>45</v>
      </c>
      <c r="Q92" s="70">
        <v>28</v>
      </c>
      <c r="R92" s="70">
        <v>19</v>
      </c>
      <c r="S92" s="70">
        <f t="shared" si="14"/>
        <v>92</v>
      </c>
      <c r="T92" s="22">
        <f t="shared" si="15"/>
        <v>351</v>
      </c>
    </row>
    <row r="93" spans="3:20" ht="15.75" x14ac:dyDescent="0.25">
      <c r="C93" s="50" t="s">
        <v>69</v>
      </c>
      <c r="D93" s="33">
        <f t="shared" ref="D93:S93" si="18">+SUM(D69:D92)</f>
        <v>13519</v>
      </c>
      <c r="E93" s="33">
        <f t="shared" si="18"/>
        <v>12451</v>
      </c>
      <c r="F93" s="33">
        <f t="shared" si="18"/>
        <v>14668</v>
      </c>
      <c r="G93" s="33">
        <f t="shared" si="18"/>
        <v>40638</v>
      </c>
      <c r="H93" s="33">
        <f>+SUM(H69:H92)</f>
        <v>12326</v>
      </c>
      <c r="I93" s="33">
        <f>+SUM(I69:I92)</f>
        <v>13748</v>
      </c>
      <c r="J93" s="33">
        <f t="shared" si="18"/>
        <v>13447</v>
      </c>
      <c r="K93" s="33">
        <f t="shared" si="18"/>
        <v>39521</v>
      </c>
      <c r="L93" s="33">
        <f t="shared" si="18"/>
        <v>16539</v>
      </c>
      <c r="M93" s="33">
        <f t="shared" si="18"/>
        <v>15692</v>
      </c>
      <c r="N93" s="33">
        <f t="shared" si="18"/>
        <v>16206</v>
      </c>
      <c r="O93" s="33">
        <f t="shared" si="18"/>
        <v>48437</v>
      </c>
      <c r="P93" s="33">
        <f t="shared" si="18"/>
        <v>16719</v>
      </c>
      <c r="Q93" s="33">
        <f t="shared" si="18"/>
        <v>14581</v>
      </c>
      <c r="R93" s="33">
        <f t="shared" si="18"/>
        <v>14745</v>
      </c>
      <c r="S93" s="33">
        <f t="shared" si="18"/>
        <v>46045</v>
      </c>
      <c r="T93" s="22">
        <f>+SUM(S93,O93,K93,G93)</f>
        <v>174641</v>
      </c>
    </row>
    <row r="94" spans="3:20" ht="15.75" x14ac:dyDescent="0.25">
      <c r="C94" s="94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</row>
    <row r="95" spans="3:20" ht="15.75" x14ac:dyDescent="0.25">
      <c r="C95" s="94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</row>
    <row r="96" spans="3:20" ht="15.75" x14ac:dyDescent="0.25">
      <c r="C96" s="94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</row>
    <row r="97" spans="3:20" ht="15.75" x14ac:dyDescent="0.25">
      <c r="C97" s="94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</row>
    <row r="98" spans="3:20" ht="15.75" x14ac:dyDescent="0.25">
      <c r="C98" s="94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</row>
    <row r="99" spans="3:20" ht="15.75" x14ac:dyDescent="0.25">
      <c r="C99" s="94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</row>
    <row r="100" spans="3:20" ht="15.75" x14ac:dyDescent="0.25">
      <c r="C100" s="94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</row>
    <row r="101" spans="3:20" ht="15.75" x14ac:dyDescent="0.25">
      <c r="C101" s="94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</row>
    <row r="102" spans="3:20" ht="15.75" x14ac:dyDescent="0.25">
      <c r="C102" s="94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</row>
    <row r="103" spans="3:20" ht="15.75" x14ac:dyDescent="0.25">
      <c r="C103" s="94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</row>
    <row r="104" spans="3:20" ht="15.75" x14ac:dyDescent="0.25">
      <c r="C104" s="94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</row>
    <row r="105" spans="3:20" ht="15.75" x14ac:dyDescent="0.25">
      <c r="C105" s="94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</row>
    <row r="106" spans="3:20" ht="15.75" x14ac:dyDescent="0.25">
      <c r="C106" s="94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</row>
    <row r="107" spans="3:20" ht="15.75" x14ac:dyDescent="0.25">
      <c r="C107" s="94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</row>
    <row r="108" spans="3:20" ht="15.75" x14ac:dyDescent="0.25">
      <c r="C108" s="94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</row>
    <row r="109" spans="3:20" ht="15.75" x14ac:dyDescent="0.25">
      <c r="C109" s="94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</row>
    <row r="110" spans="3:20" ht="15.75" x14ac:dyDescent="0.25">
      <c r="C110" s="94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</row>
    <row r="111" spans="3:20" ht="15.75" x14ac:dyDescent="0.25">
      <c r="C111" s="94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</row>
    <row r="112" spans="3:20" ht="15.75" x14ac:dyDescent="0.25">
      <c r="C112" s="94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</row>
    <row r="113" spans="3:20" ht="15.75" x14ac:dyDescent="0.25">
      <c r="C113" s="94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</row>
    <row r="114" spans="3:20" ht="15.75" x14ac:dyDescent="0.25">
      <c r="C114" s="94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</row>
    <row r="115" spans="3:20" ht="15.75" x14ac:dyDescent="0.25">
      <c r="C115" s="94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</row>
    <row r="116" spans="3:20" ht="15.75" x14ac:dyDescent="0.25">
      <c r="C116" s="89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</row>
    <row r="117" spans="3:20" ht="15.75" x14ac:dyDescent="0.25">
      <c r="C117" s="89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</row>
    <row r="118" spans="3:20" ht="15.75" x14ac:dyDescent="0.25">
      <c r="C118" s="89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</row>
    <row r="119" spans="3:20" ht="16.5" thickBot="1" x14ac:dyDescent="0.3">
      <c r="C119" s="2"/>
      <c r="D119" s="3"/>
      <c r="E119" s="3"/>
      <c r="F119" s="3"/>
      <c r="G119" s="8"/>
      <c r="H119" s="3"/>
      <c r="I119" s="3"/>
      <c r="J119" s="3"/>
      <c r="K119" s="8"/>
      <c r="L119" s="3"/>
      <c r="M119" s="3"/>
      <c r="N119" s="3"/>
      <c r="O119" s="8"/>
      <c r="P119" s="80"/>
      <c r="Q119" s="80"/>
      <c r="R119" s="80"/>
      <c r="S119" s="81"/>
    </row>
    <row r="120" spans="3:20" ht="15.75" x14ac:dyDescent="0.25">
      <c r="C120" s="107" t="s">
        <v>76</v>
      </c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9"/>
    </row>
    <row r="121" spans="3:20" ht="15.75" x14ac:dyDescent="0.25">
      <c r="C121" s="99" t="s">
        <v>71</v>
      </c>
      <c r="D121" s="101" t="s">
        <v>2</v>
      </c>
      <c r="E121" s="101"/>
      <c r="F121" s="101"/>
      <c r="G121" s="101"/>
      <c r="H121" s="101" t="s">
        <v>3</v>
      </c>
      <c r="I121" s="101"/>
      <c r="J121" s="101"/>
      <c r="K121" s="101"/>
      <c r="L121" s="101" t="s">
        <v>4</v>
      </c>
      <c r="M121" s="101"/>
      <c r="N121" s="101"/>
      <c r="O121" s="101"/>
      <c r="P121" s="101" t="s">
        <v>5</v>
      </c>
      <c r="Q121" s="101"/>
      <c r="R121" s="101"/>
      <c r="S121" s="101"/>
      <c r="T121" s="102" t="s">
        <v>6</v>
      </c>
    </row>
    <row r="122" spans="3:20" ht="16.5" thickBot="1" x14ac:dyDescent="0.3">
      <c r="C122" s="100"/>
      <c r="D122" s="49" t="s">
        <v>7</v>
      </c>
      <c r="E122" s="49" t="s">
        <v>8</v>
      </c>
      <c r="F122" s="49" t="s">
        <v>9</v>
      </c>
      <c r="G122" s="49" t="s">
        <v>10</v>
      </c>
      <c r="H122" s="49" t="s">
        <v>11</v>
      </c>
      <c r="I122" s="49" t="s">
        <v>12</v>
      </c>
      <c r="J122" s="49" t="s">
        <v>13</v>
      </c>
      <c r="K122" s="49" t="s">
        <v>14</v>
      </c>
      <c r="L122" s="49" t="s">
        <v>15</v>
      </c>
      <c r="M122" s="49" t="s">
        <v>16</v>
      </c>
      <c r="N122" s="49" t="s">
        <v>17</v>
      </c>
      <c r="O122" s="49" t="s">
        <v>18</v>
      </c>
      <c r="P122" s="49" t="s">
        <v>19</v>
      </c>
      <c r="Q122" s="49" t="s">
        <v>20</v>
      </c>
      <c r="R122" s="49" t="s">
        <v>21</v>
      </c>
      <c r="S122" s="49" t="s">
        <v>22</v>
      </c>
      <c r="T122" s="103"/>
    </row>
    <row r="123" spans="3:20" ht="15.75" x14ac:dyDescent="0.25">
      <c r="C123" s="4" t="s">
        <v>30</v>
      </c>
      <c r="D123" s="21">
        <v>275</v>
      </c>
      <c r="E123" s="21">
        <v>226</v>
      </c>
      <c r="F123" s="21">
        <v>215</v>
      </c>
      <c r="G123" s="37">
        <f>+SUM(D123:F123)</f>
        <v>716</v>
      </c>
      <c r="H123" s="26">
        <v>212</v>
      </c>
      <c r="I123" s="26">
        <v>204</v>
      </c>
      <c r="J123" s="51">
        <v>194</v>
      </c>
      <c r="K123" s="37">
        <f>SUM(H123:J123)</f>
        <v>610</v>
      </c>
      <c r="L123" s="21">
        <v>222</v>
      </c>
      <c r="M123" s="21">
        <v>214</v>
      </c>
      <c r="N123" s="21">
        <v>213</v>
      </c>
      <c r="O123" s="37">
        <f>SUM(L123:N123)</f>
        <v>649</v>
      </c>
      <c r="P123" s="67">
        <v>204</v>
      </c>
      <c r="Q123" s="67">
        <v>279</v>
      </c>
      <c r="R123" s="67">
        <v>258</v>
      </c>
      <c r="S123" s="67">
        <f>SUM(P123:R123)</f>
        <v>741</v>
      </c>
      <c r="T123" s="37">
        <f>+SUM(S123,O123,K123,G123)</f>
        <v>2716</v>
      </c>
    </row>
    <row r="124" spans="3:20" ht="15.75" x14ac:dyDescent="0.25">
      <c r="C124" s="4" t="s">
        <v>60</v>
      </c>
      <c r="D124" s="21">
        <v>0</v>
      </c>
      <c r="E124" s="21">
        <v>1</v>
      </c>
      <c r="F124" s="21">
        <v>0</v>
      </c>
      <c r="G124" s="37">
        <f t="shared" ref="G124:G127" si="19">+SUM(D124:F124)</f>
        <v>1</v>
      </c>
      <c r="H124" s="21">
        <v>0</v>
      </c>
      <c r="I124" s="34">
        <v>3</v>
      </c>
      <c r="J124" s="21">
        <v>1</v>
      </c>
      <c r="K124" s="37">
        <f t="shared" ref="K124:K128" si="20">SUM(H124:J124)</f>
        <v>4</v>
      </c>
      <c r="L124" s="21">
        <v>0</v>
      </c>
      <c r="M124" s="21">
        <v>0</v>
      </c>
      <c r="N124" s="21">
        <v>0</v>
      </c>
      <c r="O124" s="37">
        <f t="shared" ref="O124:O128" si="21">SUM(L124:N124)</f>
        <v>0</v>
      </c>
      <c r="P124" s="82">
        <v>24</v>
      </c>
      <c r="Q124" s="82">
        <v>22</v>
      </c>
      <c r="R124" s="82">
        <v>0</v>
      </c>
      <c r="S124" s="67">
        <f t="shared" ref="S124:S128" si="22">SUM(P124:R124)</f>
        <v>46</v>
      </c>
      <c r="T124" s="37">
        <f t="shared" ref="T124:T128" si="23">+SUM(S124,O124,K124,G124)</f>
        <v>51</v>
      </c>
    </row>
    <row r="125" spans="3:20" ht="15.75" x14ac:dyDescent="0.25">
      <c r="C125" s="4" t="s">
        <v>61</v>
      </c>
      <c r="D125" s="21">
        <v>5830</v>
      </c>
      <c r="E125" s="21">
        <v>4455</v>
      </c>
      <c r="F125" s="21">
        <v>4978</v>
      </c>
      <c r="G125" s="37">
        <f t="shared" si="19"/>
        <v>15263</v>
      </c>
      <c r="H125" s="34">
        <v>4483</v>
      </c>
      <c r="I125" s="34">
        <v>4689</v>
      </c>
      <c r="J125" s="21">
        <v>4557</v>
      </c>
      <c r="K125" s="37">
        <f t="shared" si="20"/>
        <v>13729</v>
      </c>
      <c r="L125" s="21">
        <v>4839</v>
      </c>
      <c r="M125" s="21">
        <v>4690</v>
      </c>
      <c r="N125" s="21">
        <v>5120</v>
      </c>
      <c r="O125" s="37">
        <f t="shared" si="21"/>
        <v>14649</v>
      </c>
      <c r="P125" s="82">
        <v>2181</v>
      </c>
      <c r="Q125" s="82">
        <v>4234</v>
      </c>
      <c r="R125" s="82">
        <v>5528</v>
      </c>
      <c r="S125" s="67">
        <f t="shared" si="22"/>
        <v>11943</v>
      </c>
      <c r="T125" s="37">
        <f t="shared" si="23"/>
        <v>55584</v>
      </c>
    </row>
    <row r="126" spans="3:20" ht="15.75" x14ac:dyDescent="0.25">
      <c r="C126" s="4" t="s">
        <v>62</v>
      </c>
      <c r="D126" s="21">
        <v>546</v>
      </c>
      <c r="E126" s="21">
        <v>484</v>
      </c>
      <c r="F126" s="21">
        <v>540</v>
      </c>
      <c r="G126" s="37">
        <f t="shared" si="19"/>
        <v>1570</v>
      </c>
      <c r="H126" s="26">
        <v>467</v>
      </c>
      <c r="I126" s="26">
        <v>512</v>
      </c>
      <c r="J126" s="21">
        <v>475</v>
      </c>
      <c r="K126" s="37">
        <f t="shared" si="20"/>
        <v>1454</v>
      </c>
      <c r="L126" s="21">
        <v>480</v>
      </c>
      <c r="M126" s="21">
        <v>465</v>
      </c>
      <c r="N126" s="21">
        <v>521</v>
      </c>
      <c r="O126" s="37">
        <f t="shared" si="21"/>
        <v>1466</v>
      </c>
      <c r="P126" s="70">
        <v>590</v>
      </c>
      <c r="Q126" s="70">
        <v>471</v>
      </c>
      <c r="R126" s="70">
        <v>460</v>
      </c>
      <c r="S126" s="67">
        <f t="shared" si="22"/>
        <v>1521</v>
      </c>
      <c r="T126" s="37">
        <f t="shared" si="23"/>
        <v>6011</v>
      </c>
    </row>
    <row r="127" spans="3:20" ht="15.75" x14ac:dyDescent="0.25">
      <c r="C127" s="4" t="s">
        <v>63</v>
      </c>
      <c r="D127" s="21">
        <v>92</v>
      </c>
      <c r="E127" s="21">
        <v>85</v>
      </c>
      <c r="F127" s="21">
        <v>80</v>
      </c>
      <c r="G127" s="37">
        <f t="shared" si="19"/>
        <v>257</v>
      </c>
      <c r="H127" s="34">
        <v>81</v>
      </c>
      <c r="I127" s="34">
        <v>91</v>
      </c>
      <c r="J127" s="21">
        <v>72</v>
      </c>
      <c r="K127" s="37">
        <f t="shared" si="20"/>
        <v>244</v>
      </c>
      <c r="L127" s="21">
        <v>62</v>
      </c>
      <c r="M127" s="21">
        <v>63</v>
      </c>
      <c r="N127" s="21">
        <v>63</v>
      </c>
      <c r="O127" s="37">
        <f t="shared" si="21"/>
        <v>188</v>
      </c>
      <c r="P127" s="82">
        <v>88</v>
      </c>
      <c r="Q127" s="82">
        <v>73</v>
      </c>
      <c r="R127" s="82">
        <v>54</v>
      </c>
      <c r="S127" s="67">
        <f t="shared" si="22"/>
        <v>215</v>
      </c>
      <c r="T127" s="37">
        <f t="shared" si="23"/>
        <v>904</v>
      </c>
    </row>
    <row r="128" spans="3:20" ht="15.75" x14ac:dyDescent="0.25">
      <c r="C128" s="4" t="s">
        <v>64</v>
      </c>
      <c r="D128" s="21">
        <v>10</v>
      </c>
      <c r="E128" s="21">
        <v>7</v>
      </c>
      <c r="F128" s="21">
        <v>7</v>
      </c>
      <c r="G128" s="37">
        <f>+SUM(D128:F128)</f>
        <v>24</v>
      </c>
      <c r="H128" s="26">
        <v>7</v>
      </c>
      <c r="I128" s="26">
        <v>3</v>
      </c>
      <c r="J128" s="21">
        <v>8</v>
      </c>
      <c r="K128" s="37">
        <f t="shared" si="20"/>
        <v>18</v>
      </c>
      <c r="L128" s="21">
        <v>5</v>
      </c>
      <c r="M128" s="21">
        <v>6</v>
      </c>
      <c r="N128" s="21">
        <v>7</v>
      </c>
      <c r="O128" s="37">
        <f t="shared" si="21"/>
        <v>18</v>
      </c>
      <c r="P128" s="70">
        <v>6</v>
      </c>
      <c r="Q128" s="70">
        <v>8</v>
      </c>
      <c r="R128" s="70">
        <v>6</v>
      </c>
      <c r="S128" s="67">
        <f t="shared" si="22"/>
        <v>20</v>
      </c>
      <c r="T128" s="37">
        <f t="shared" si="23"/>
        <v>80</v>
      </c>
    </row>
    <row r="129" spans="3:20" ht="15.75" x14ac:dyDescent="0.25">
      <c r="C129" s="50" t="s">
        <v>69</v>
      </c>
      <c r="D129" s="37">
        <f t="shared" ref="D129:T129" si="24">SUM(D123:D128)</f>
        <v>6753</v>
      </c>
      <c r="E129" s="37">
        <f t="shared" si="24"/>
        <v>5258</v>
      </c>
      <c r="F129" s="37">
        <f>SUM(F123:F128)</f>
        <v>5820</v>
      </c>
      <c r="G129" s="37">
        <f t="shared" si="24"/>
        <v>17831</v>
      </c>
      <c r="H129" s="37">
        <f t="shared" si="24"/>
        <v>5250</v>
      </c>
      <c r="I129" s="37">
        <f t="shared" si="24"/>
        <v>5502</v>
      </c>
      <c r="J129" s="37">
        <f>SUM(J123:J128)</f>
        <v>5307</v>
      </c>
      <c r="K129" s="37">
        <f t="shared" si="24"/>
        <v>16059</v>
      </c>
      <c r="L129" s="37">
        <f t="shared" si="24"/>
        <v>5608</v>
      </c>
      <c r="M129" s="37">
        <f t="shared" si="24"/>
        <v>5438</v>
      </c>
      <c r="N129" s="37">
        <f t="shared" si="24"/>
        <v>5924</v>
      </c>
      <c r="O129" s="37">
        <f t="shared" si="24"/>
        <v>16970</v>
      </c>
      <c r="P129" s="37">
        <f t="shared" si="24"/>
        <v>3093</v>
      </c>
      <c r="Q129" s="37">
        <f t="shared" si="24"/>
        <v>5087</v>
      </c>
      <c r="R129" s="37">
        <f t="shared" si="24"/>
        <v>6306</v>
      </c>
      <c r="S129" s="37">
        <f t="shared" si="24"/>
        <v>14486</v>
      </c>
      <c r="T129" s="37">
        <f t="shared" si="24"/>
        <v>65346</v>
      </c>
    </row>
    <row r="130" spans="3:20" ht="15.75" x14ac:dyDescent="0.25">
      <c r="C130" s="94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</row>
    <row r="131" spans="3:20" ht="15.75" x14ac:dyDescent="0.25">
      <c r="C131" s="94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</row>
    <row r="132" spans="3:20" ht="15.75" x14ac:dyDescent="0.25">
      <c r="C132" s="94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</row>
    <row r="133" spans="3:20" ht="15.75" x14ac:dyDescent="0.25">
      <c r="C133" s="94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</row>
    <row r="134" spans="3:20" ht="15.75" x14ac:dyDescent="0.25">
      <c r="C134" s="94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</row>
    <row r="135" spans="3:20" ht="15.75" x14ac:dyDescent="0.25">
      <c r="C135" s="94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</row>
    <row r="136" spans="3:20" ht="15.75" x14ac:dyDescent="0.25">
      <c r="C136" s="94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</row>
    <row r="137" spans="3:20" ht="15.75" x14ac:dyDescent="0.25">
      <c r="C137" s="94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</row>
    <row r="138" spans="3:20" ht="15.75" x14ac:dyDescent="0.25">
      <c r="C138" s="94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</row>
    <row r="139" spans="3:20" ht="15.75" x14ac:dyDescent="0.25">
      <c r="C139" s="94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</row>
    <row r="140" spans="3:20" ht="15.75" x14ac:dyDescent="0.25">
      <c r="C140" s="94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</row>
    <row r="141" spans="3:20" ht="15.75" x14ac:dyDescent="0.25">
      <c r="C141" s="94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</row>
    <row r="142" spans="3:20" ht="15.75" x14ac:dyDescent="0.25">
      <c r="C142" s="94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</row>
    <row r="143" spans="3:20" ht="15.75" x14ac:dyDescent="0.25">
      <c r="C143" s="94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</row>
    <row r="144" spans="3:20" ht="15.75" x14ac:dyDescent="0.25">
      <c r="C144" s="94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</row>
    <row r="145" spans="3:20" ht="15.75" x14ac:dyDescent="0.25">
      <c r="C145" s="94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</row>
    <row r="146" spans="3:20" ht="15.75" x14ac:dyDescent="0.25">
      <c r="C146" s="94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</row>
    <row r="147" spans="3:20" ht="15.75" x14ac:dyDescent="0.25">
      <c r="C147" s="94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</row>
    <row r="148" spans="3:20" ht="15.75" x14ac:dyDescent="0.25">
      <c r="C148" s="94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</row>
    <row r="149" spans="3:20" ht="15.75" x14ac:dyDescent="0.25">
      <c r="C149" s="94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</row>
    <row r="150" spans="3:20" ht="15.75" x14ac:dyDescent="0.25">
      <c r="C150" s="94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</row>
    <row r="151" spans="3:20" ht="15.75" x14ac:dyDescent="0.25">
      <c r="C151" s="94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</row>
    <row r="152" spans="3:20" ht="15.75" x14ac:dyDescent="0.25">
      <c r="C152" s="94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</row>
    <row r="153" spans="3:20" ht="15.75" x14ac:dyDescent="0.25">
      <c r="C153" s="94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</row>
    <row r="154" spans="3:20" ht="15.75" x14ac:dyDescent="0.25">
      <c r="C154" s="94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</row>
    <row r="155" spans="3:20" ht="15.75" x14ac:dyDescent="0.25">
      <c r="C155" s="89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</row>
    <row r="156" spans="3:20" ht="15.75" x14ac:dyDescent="0.25">
      <c r="C156" s="89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</row>
    <row r="157" spans="3:20" ht="16.5" thickBot="1" x14ac:dyDescent="0.3">
      <c r="C157" s="89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</row>
    <row r="158" spans="3:20" ht="15.75" x14ac:dyDescent="0.25">
      <c r="C158" s="107" t="s">
        <v>77</v>
      </c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9"/>
    </row>
    <row r="159" spans="3:20" ht="15.75" x14ac:dyDescent="0.25">
      <c r="C159" s="99" t="s">
        <v>71</v>
      </c>
      <c r="D159" s="101" t="s">
        <v>2</v>
      </c>
      <c r="E159" s="101"/>
      <c r="F159" s="101"/>
      <c r="G159" s="101"/>
      <c r="H159" s="101" t="s">
        <v>3</v>
      </c>
      <c r="I159" s="101"/>
      <c r="J159" s="101"/>
      <c r="K159" s="101"/>
      <c r="L159" s="101" t="s">
        <v>4</v>
      </c>
      <c r="M159" s="101"/>
      <c r="N159" s="101"/>
      <c r="O159" s="101"/>
      <c r="P159" s="101" t="s">
        <v>5</v>
      </c>
      <c r="Q159" s="101"/>
      <c r="R159" s="101"/>
      <c r="S159" s="101"/>
      <c r="T159" s="102" t="s">
        <v>6</v>
      </c>
    </row>
    <row r="160" spans="3:20" ht="16.5" thickBot="1" x14ac:dyDescent="0.3">
      <c r="C160" s="100"/>
      <c r="D160" s="49" t="s">
        <v>7</v>
      </c>
      <c r="E160" s="49" t="s">
        <v>8</v>
      </c>
      <c r="F160" s="49" t="s">
        <v>9</v>
      </c>
      <c r="G160" s="49" t="s">
        <v>10</v>
      </c>
      <c r="H160" s="49" t="s">
        <v>11</v>
      </c>
      <c r="I160" s="49" t="s">
        <v>12</v>
      </c>
      <c r="J160" s="49" t="s">
        <v>13</v>
      </c>
      <c r="K160" s="49" t="s">
        <v>14</v>
      </c>
      <c r="L160" s="49" t="s">
        <v>15</v>
      </c>
      <c r="M160" s="49" t="s">
        <v>16</v>
      </c>
      <c r="N160" s="49" t="s">
        <v>17</v>
      </c>
      <c r="O160" s="49" t="s">
        <v>18</v>
      </c>
      <c r="P160" s="49" t="s">
        <v>19</v>
      </c>
      <c r="Q160" s="49" t="s">
        <v>20</v>
      </c>
      <c r="R160" s="49" t="s">
        <v>21</v>
      </c>
      <c r="S160" s="49" t="s">
        <v>22</v>
      </c>
      <c r="T160" s="103"/>
    </row>
    <row r="161" spans="3:20" ht="15.75" x14ac:dyDescent="0.25">
      <c r="C161" s="4" t="s">
        <v>30</v>
      </c>
      <c r="D161" s="21">
        <v>184</v>
      </c>
      <c r="E161" s="21">
        <v>172</v>
      </c>
      <c r="F161" s="21">
        <v>188</v>
      </c>
      <c r="G161" s="37">
        <f>+SUM(D161:F161)</f>
        <v>544</v>
      </c>
      <c r="H161" s="26">
        <v>152</v>
      </c>
      <c r="I161" s="26">
        <v>185</v>
      </c>
      <c r="J161" s="40">
        <v>165</v>
      </c>
      <c r="K161" s="37">
        <f>SUM(H161:J161)</f>
        <v>502</v>
      </c>
      <c r="L161" s="21">
        <v>182</v>
      </c>
      <c r="M161" s="21">
        <v>186</v>
      </c>
      <c r="N161" s="21">
        <v>175</v>
      </c>
      <c r="O161" s="37">
        <f>SUM(L161:N161)</f>
        <v>543</v>
      </c>
      <c r="P161" s="67">
        <v>212</v>
      </c>
      <c r="Q161" s="67">
        <v>173</v>
      </c>
      <c r="R161" s="67">
        <v>192</v>
      </c>
      <c r="S161" s="67">
        <f>SUM(P161:R161)</f>
        <v>577</v>
      </c>
      <c r="T161" s="37">
        <f t="shared" ref="T161:T166" si="25">SUM(G161,O161,K161, S161)</f>
        <v>2166</v>
      </c>
    </row>
    <row r="162" spans="3:20" ht="15.75" x14ac:dyDescent="0.25">
      <c r="C162" s="4" t="s">
        <v>60</v>
      </c>
      <c r="D162" s="21">
        <v>2</v>
      </c>
      <c r="E162" s="21">
        <v>0</v>
      </c>
      <c r="F162" s="21">
        <v>1</v>
      </c>
      <c r="G162" s="37">
        <f t="shared" ref="G162:G166" si="26">+SUM(D162:F162)</f>
        <v>3</v>
      </c>
      <c r="H162" s="34">
        <v>1</v>
      </c>
      <c r="I162" s="34">
        <v>1</v>
      </c>
      <c r="J162" s="41">
        <v>1</v>
      </c>
      <c r="K162" s="37">
        <f t="shared" ref="K162:K166" si="27">SUM(H162:J162)</f>
        <v>3</v>
      </c>
      <c r="L162" s="21">
        <v>4</v>
      </c>
      <c r="M162" s="21">
        <v>1</v>
      </c>
      <c r="N162" s="21">
        <v>1</v>
      </c>
      <c r="O162" s="37">
        <f t="shared" ref="O162:O166" si="28">SUM(L162:N162)</f>
        <v>6</v>
      </c>
      <c r="P162" s="82">
        <v>24</v>
      </c>
      <c r="Q162" s="82">
        <v>2390</v>
      </c>
      <c r="R162" s="82">
        <v>1</v>
      </c>
      <c r="S162" s="67">
        <f t="shared" ref="S162:S166" si="29">SUM(P162:R162)</f>
        <v>2415</v>
      </c>
      <c r="T162" s="37">
        <f t="shared" si="25"/>
        <v>2427</v>
      </c>
    </row>
    <row r="163" spans="3:20" ht="15.75" x14ac:dyDescent="0.25">
      <c r="C163" s="4" t="s">
        <v>61</v>
      </c>
      <c r="D163" s="21">
        <v>2230</v>
      </c>
      <c r="E163" s="21">
        <v>1949</v>
      </c>
      <c r="F163" s="21">
        <v>2294</v>
      </c>
      <c r="G163" s="37">
        <f t="shared" si="26"/>
        <v>6473</v>
      </c>
      <c r="H163" s="34">
        <v>1825</v>
      </c>
      <c r="I163" s="34">
        <v>2055</v>
      </c>
      <c r="J163" s="42">
        <v>2079</v>
      </c>
      <c r="K163" s="37">
        <f t="shared" si="27"/>
        <v>5959</v>
      </c>
      <c r="L163" s="21">
        <v>2198</v>
      </c>
      <c r="M163" s="21">
        <v>2164</v>
      </c>
      <c r="N163" s="21">
        <v>2385</v>
      </c>
      <c r="O163" s="37">
        <f t="shared" si="28"/>
        <v>6747</v>
      </c>
      <c r="P163" s="82">
        <v>2181</v>
      </c>
      <c r="Q163" s="82">
        <v>2062</v>
      </c>
      <c r="R163" s="82">
        <v>2729</v>
      </c>
      <c r="S163" s="67">
        <f t="shared" si="29"/>
        <v>6972</v>
      </c>
      <c r="T163" s="37">
        <f t="shared" si="25"/>
        <v>26151</v>
      </c>
    </row>
    <row r="164" spans="3:20" ht="15.75" x14ac:dyDescent="0.25">
      <c r="C164" s="4" t="s">
        <v>62</v>
      </c>
      <c r="D164" s="21">
        <v>316</v>
      </c>
      <c r="E164" s="21">
        <v>283</v>
      </c>
      <c r="F164" s="21">
        <v>320</v>
      </c>
      <c r="G164" s="37">
        <f>+SUM(D164:F164)</f>
        <v>919</v>
      </c>
      <c r="H164" s="26">
        <v>240</v>
      </c>
      <c r="I164" s="26">
        <v>360</v>
      </c>
      <c r="J164" s="43">
        <v>347</v>
      </c>
      <c r="K164" s="37">
        <f t="shared" si="27"/>
        <v>947</v>
      </c>
      <c r="L164" s="21">
        <v>304</v>
      </c>
      <c r="M164" s="21">
        <v>346</v>
      </c>
      <c r="N164" s="21">
        <v>344</v>
      </c>
      <c r="O164" s="37">
        <f t="shared" si="28"/>
        <v>994</v>
      </c>
      <c r="P164" s="70">
        <v>590</v>
      </c>
      <c r="Q164" s="70">
        <v>288</v>
      </c>
      <c r="R164" s="70">
        <v>361</v>
      </c>
      <c r="S164" s="67">
        <f t="shared" si="29"/>
        <v>1239</v>
      </c>
      <c r="T164" s="37">
        <f t="shared" si="25"/>
        <v>4099</v>
      </c>
    </row>
    <row r="165" spans="3:20" ht="15.75" x14ac:dyDescent="0.25">
      <c r="C165" s="4" t="s">
        <v>63</v>
      </c>
      <c r="D165" s="21">
        <v>39</v>
      </c>
      <c r="E165" s="21">
        <v>32</v>
      </c>
      <c r="F165" s="21">
        <v>28</v>
      </c>
      <c r="G165" s="37">
        <f t="shared" si="26"/>
        <v>99</v>
      </c>
      <c r="H165" s="34">
        <v>39</v>
      </c>
      <c r="I165" s="34">
        <v>41</v>
      </c>
      <c r="J165" s="35">
        <v>39</v>
      </c>
      <c r="K165" s="37">
        <f t="shared" si="27"/>
        <v>119</v>
      </c>
      <c r="L165" s="21">
        <v>42</v>
      </c>
      <c r="M165" s="21">
        <v>42</v>
      </c>
      <c r="N165" s="21">
        <v>46</v>
      </c>
      <c r="O165" s="37">
        <f t="shared" si="28"/>
        <v>130</v>
      </c>
      <c r="P165" s="82">
        <v>88</v>
      </c>
      <c r="Q165" s="82">
        <v>30</v>
      </c>
      <c r="R165" s="82">
        <v>42</v>
      </c>
      <c r="S165" s="67">
        <f t="shared" si="29"/>
        <v>160</v>
      </c>
      <c r="T165" s="37">
        <f t="shared" si="25"/>
        <v>508</v>
      </c>
    </row>
    <row r="166" spans="3:20" ht="15.75" x14ac:dyDescent="0.25">
      <c r="C166" s="4" t="s">
        <v>64</v>
      </c>
      <c r="D166" s="21">
        <v>2</v>
      </c>
      <c r="E166" s="21">
        <v>1</v>
      </c>
      <c r="F166" s="21">
        <v>1</v>
      </c>
      <c r="G166" s="37">
        <f t="shared" si="26"/>
        <v>4</v>
      </c>
      <c r="H166" s="26">
        <v>3</v>
      </c>
      <c r="I166" s="26">
        <v>1</v>
      </c>
      <c r="J166" s="36">
        <v>1</v>
      </c>
      <c r="K166" s="37">
        <f t="shared" si="27"/>
        <v>5</v>
      </c>
      <c r="L166" s="21">
        <v>6</v>
      </c>
      <c r="M166" s="21">
        <v>3</v>
      </c>
      <c r="N166" s="21">
        <v>5</v>
      </c>
      <c r="O166" s="37">
        <f t="shared" si="28"/>
        <v>14</v>
      </c>
      <c r="P166" s="70">
        <v>6</v>
      </c>
      <c r="Q166" s="70">
        <v>9</v>
      </c>
      <c r="R166" s="70">
        <v>1</v>
      </c>
      <c r="S166" s="67">
        <f t="shared" si="29"/>
        <v>16</v>
      </c>
      <c r="T166" s="37">
        <f t="shared" si="25"/>
        <v>39</v>
      </c>
    </row>
    <row r="167" spans="3:20" ht="15.75" x14ac:dyDescent="0.25">
      <c r="C167" s="50" t="s">
        <v>69</v>
      </c>
      <c r="D167" s="37">
        <f t="shared" ref="D167:T167" si="30">SUM(D161:D166)</f>
        <v>2773</v>
      </c>
      <c r="E167" s="37">
        <f>SUM(E161:E166)</f>
        <v>2437</v>
      </c>
      <c r="F167" s="37">
        <f t="shared" si="30"/>
        <v>2832</v>
      </c>
      <c r="G167" s="37">
        <f t="shared" si="30"/>
        <v>8042</v>
      </c>
      <c r="H167" s="37">
        <f t="shared" si="30"/>
        <v>2260</v>
      </c>
      <c r="I167" s="37">
        <f t="shared" si="30"/>
        <v>2643</v>
      </c>
      <c r="J167" s="37">
        <f t="shared" si="30"/>
        <v>2632</v>
      </c>
      <c r="K167" s="37">
        <f t="shared" si="30"/>
        <v>7535</v>
      </c>
      <c r="L167" s="37">
        <f t="shared" si="30"/>
        <v>2736</v>
      </c>
      <c r="M167" s="37">
        <f t="shared" si="30"/>
        <v>2742</v>
      </c>
      <c r="N167" s="37">
        <f t="shared" si="30"/>
        <v>2956</v>
      </c>
      <c r="O167" s="37">
        <f t="shared" si="30"/>
        <v>8434</v>
      </c>
      <c r="P167" s="37">
        <f t="shared" si="30"/>
        <v>3101</v>
      </c>
      <c r="Q167" s="37">
        <f t="shared" si="30"/>
        <v>4952</v>
      </c>
      <c r="R167" s="37">
        <f t="shared" si="30"/>
        <v>3326</v>
      </c>
      <c r="S167" s="37">
        <f t="shared" si="30"/>
        <v>11379</v>
      </c>
      <c r="T167" s="37">
        <f t="shared" si="30"/>
        <v>35390</v>
      </c>
    </row>
    <row r="168" spans="3:20" ht="15.75" x14ac:dyDescent="0.25">
      <c r="C168" s="94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</row>
    <row r="169" spans="3:20" ht="15.75" x14ac:dyDescent="0.25">
      <c r="C169" s="94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</row>
    <row r="170" spans="3:20" ht="15.75" x14ac:dyDescent="0.25">
      <c r="C170" s="94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</row>
    <row r="171" spans="3:20" ht="15.75" x14ac:dyDescent="0.25">
      <c r="C171" s="94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</row>
    <row r="172" spans="3:20" ht="15.75" x14ac:dyDescent="0.25">
      <c r="C172" s="94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</row>
    <row r="173" spans="3:20" ht="15.75" x14ac:dyDescent="0.25">
      <c r="C173" s="94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</row>
    <row r="174" spans="3:20" ht="15.75" x14ac:dyDescent="0.25">
      <c r="C174" s="94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</row>
    <row r="175" spans="3:20" ht="15.75" x14ac:dyDescent="0.25">
      <c r="C175" s="94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</row>
    <row r="176" spans="3:20" ht="15.75" x14ac:dyDescent="0.25">
      <c r="C176" s="94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</row>
    <row r="177" spans="3:20" ht="15.75" x14ac:dyDescent="0.25">
      <c r="C177" s="94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</row>
    <row r="178" spans="3:20" ht="15.75" x14ac:dyDescent="0.25">
      <c r="C178" s="94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</row>
    <row r="179" spans="3:20" ht="15.75" x14ac:dyDescent="0.25">
      <c r="C179" s="94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</row>
    <row r="180" spans="3:20" ht="15.75" x14ac:dyDescent="0.25">
      <c r="C180" s="94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</row>
    <row r="181" spans="3:20" ht="15.75" x14ac:dyDescent="0.25">
      <c r="C181" s="94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</row>
    <row r="182" spans="3:20" ht="15.75" x14ac:dyDescent="0.25">
      <c r="C182" s="94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</row>
    <row r="183" spans="3:20" ht="15.75" x14ac:dyDescent="0.25">
      <c r="C183" s="89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</row>
    <row r="184" spans="3:20" ht="15.75" x14ac:dyDescent="0.25">
      <c r="C184" s="89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</row>
    <row r="185" spans="3:20" ht="15.75" x14ac:dyDescent="0.25">
      <c r="C185" s="89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</row>
    <row r="186" spans="3:20" ht="15.75" x14ac:dyDescent="0.25">
      <c r="C186" s="89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</row>
    <row r="187" spans="3:20" ht="16.5" thickBot="1" x14ac:dyDescent="0.3">
      <c r="C187" s="2"/>
      <c r="D187" s="3"/>
      <c r="E187" s="3"/>
      <c r="F187" s="3"/>
      <c r="G187" s="8"/>
      <c r="H187" s="3"/>
      <c r="I187" s="3"/>
      <c r="J187" s="3"/>
      <c r="K187" s="8"/>
      <c r="L187" s="3"/>
      <c r="M187" s="3"/>
      <c r="N187" s="3"/>
      <c r="O187" s="8"/>
      <c r="P187" s="80"/>
      <c r="Q187" s="80"/>
      <c r="R187" s="80"/>
      <c r="S187" s="81"/>
    </row>
    <row r="188" spans="3:20" ht="15.75" x14ac:dyDescent="0.25">
      <c r="C188" s="107" t="s">
        <v>78</v>
      </c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9"/>
    </row>
    <row r="189" spans="3:20" ht="15.75" x14ac:dyDescent="0.25">
      <c r="C189" s="99" t="s">
        <v>71</v>
      </c>
      <c r="D189" s="101" t="s">
        <v>2</v>
      </c>
      <c r="E189" s="101"/>
      <c r="F189" s="101"/>
      <c r="G189" s="101"/>
      <c r="H189" s="101" t="s">
        <v>3</v>
      </c>
      <c r="I189" s="101"/>
      <c r="J189" s="101"/>
      <c r="K189" s="101"/>
      <c r="L189" s="101" t="s">
        <v>4</v>
      </c>
      <c r="M189" s="101"/>
      <c r="N189" s="101"/>
      <c r="O189" s="101"/>
      <c r="P189" s="101" t="s">
        <v>5</v>
      </c>
      <c r="Q189" s="101"/>
      <c r="R189" s="101"/>
      <c r="S189" s="101"/>
      <c r="T189" s="102" t="s">
        <v>6</v>
      </c>
    </row>
    <row r="190" spans="3:20" ht="16.5" thickBot="1" x14ac:dyDescent="0.3">
      <c r="C190" s="100"/>
      <c r="D190" s="49" t="s">
        <v>7</v>
      </c>
      <c r="E190" s="49" t="s">
        <v>8</v>
      </c>
      <c r="F190" s="49" t="s">
        <v>9</v>
      </c>
      <c r="G190" s="49" t="s">
        <v>10</v>
      </c>
      <c r="H190" s="49" t="s">
        <v>11</v>
      </c>
      <c r="I190" s="49" t="s">
        <v>12</v>
      </c>
      <c r="J190" s="49" t="s">
        <v>13</v>
      </c>
      <c r="K190" s="49" t="s">
        <v>14</v>
      </c>
      <c r="L190" s="49" t="s">
        <v>15</v>
      </c>
      <c r="M190" s="49" t="s">
        <v>16</v>
      </c>
      <c r="N190" s="49" t="s">
        <v>17</v>
      </c>
      <c r="O190" s="49" t="s">
        <v>18</v>
      </c>
      <c r="P190" s="49" t="s">
        <v>19</v>
      </c>
      <c r="Q190" s="49" t="s">
        <v>20</v>
      </c>
      <c r="R190" s="49" t="s">
        <v>21</v>
      </c>
      <c r="S190" s="49" t="s">
        <v>22</v>
      </c>
      <c r="T190" s="103"/>
    </row>
    <row r="191" spans="3:20" ht="15.75" x14ac:dyDescent="0.25">
      <c r="C191" s="4" t="s">
        <v>30</v>
      </c>
      <c r="D191" s="21">
        <v>172</v>
      </c>
      <c r="E191" s="21">
        <v>145</v>
      </c>
      <c r="F191" s="21">
        <v>185</v>
      </c>
      <c r="G191" s="37">
        <f>+SUM(D191:F191)</f>
        <v>502</v>
      </c>
      <c r="H191" s="26">
        <v>120</v>
      </c>
      <c r="I191" s="26">
        <v>145</v>
      </c>
      <c r="J191" s="36">
        <v>142</v>
      </c>
      <c r="K191" s="37">
        <f>SUM(H191:J191)</f>
        <v>407</v>
      </c>
      <c r="L191" s="21">
        <v>149</v>
      </c>
      <c r="M191" s="21">
        <v>136</v>
      </c>
      <c r="N191" s="21">
        <v>152</v>
      </c>
      <c r="O191" s="37">
        <f>SUM(L191:N191)</f>
        <v>437</v>
      </c>
      <c r="P191" s="83">
        <v>156</v>
      </c>
      <c r="Q191" s="83">
        <v>122</v>
      </c>
      <c r="R191" s="83">
        <v>165</v>
      </c>
      <c r="S191" s="83">
        <f>SUM(P191:R191)</f>
        <v>443</v>
      </c>
      <c r="T191" s="37">
        <f t="shared" ref="T191:T196" si="31">SUM(G191,O191,K191, S191)</f>
        <v>1789</v>
      </c>
    </row>
    <row r="192" spans="3:20" ht="15.75" x14ac:dyDescent="0.25">
      <c r="C192" s="4" t="s">
        <v>60</v>
      </c>
      <c r="D192" s="21">
        <v>0</v>
      </c>
      <c r="E192" s="21">
        <v>0</v>
      </c>
      <c r="F192" s="21">
        <v>0</v>
      </c>
      <c r="G192" s="37">
        <f t="shared" ref="G192:G196" si="32">+SUM(D192:F192)</f>
        <v>0</v>
      </c>
      <c r="H192" s="21">
        <v>0</v>
      </c>
      <c r="I192" s="21">
        <v>0</v>
      </c>
      <c r="J192" s="21">
        <v>0</v>
      </c>
      <c r="K192" s="37">
        <f t="shared" ref="K192:K196" si="33">SUM(H192:J192)</f>
        <v>0</v>
      </c>
      <c r="L192" s="21">
        <v>0</v>
      </c>
      <c r="M192" s="21">
        <v>3</v>
      </c>
      <c r="N192" s="21">
        <v>1</v>
      </c>
      <c r="O192" s="37">
        <f t="shared" ref="O192:O196" si="34">SUM(L192:N192)</f>
        <v>4</v>
      </c>
      <c r="P192" s="68">
        <v>2</v>
      </c>
      <c r="Q192" s="68">
        <v>2</v>
      </c>
      <c r="R192" s="68">
        <v>0</v>
      </c>
      <c r="S192" s="67">
        <f t="shared" ref="S192:S196" si="35">SUM(P192:R192)</f>
        <v>4</v>
      </c>
      <c r="T192" s="37">
        <f t="shared" si="31"/>
        <v>8</v>
      </c>
    </row>
    <row r="193" spans="3:20" ht="15.75" x14ac:dyDescent="0.25">
      <c r="C193" s="4" t="s">
        <v>61</v>
      </c>
      <c r="D193" s="21">
        <v>1393</v>
      </c>
      <c r="E193" s="21">
        <v>1052</v>
      </c>
      <c r="F193" s="21">
        <v>1242</v>
      </c>
      <c r="G193" s="37">
        <f t="shared" si="32"/>
        <v>3687</v>
      </c>
      <c r="H193" s="34">
        <v>940</v>
      </c>
      <c r="I193" s="34">
        <v>1075</v>
      </c>
      <c r="J193" s="35">
        <v>1045</v>
      </c>
      <c r="K193" s="37">
        <f t="shared" si="33"/>
        <v>3060</v>
      </c>
      <c r="L193" s="21">
        <v>1117</v>
      </c>
      <c r="M193" s="21">
        <v>1124</v>
      </c>
      <c r="N193" s="21">
        <v>1211</v>
      </c>
      <c r="O193" s="37">
        <f t="shared" si="34"/>
        <v>3452</v>
      </c>
      <c r="P193" s="68">
        <v>1310</v>
      </c>
      <c r="Q193" s="68">
        <v>1022</v>
      </c>
      <c r="R193" s="68">
        <v>1430</v>
      </c>
      <c r="S193" s="67">
        <f t="shared" si="35"/>
        <v>3762</v>
      </c>
      <c r="T193" s="37">
        <f t="shared" si="31"/>
        <v>13961</v>
      </c>
    </row>
    <row r="194" spans="3:20" ht="15.75" x14ac:dyDescent="0.25">
      <c r="C194" s="4" t="s">
        <v>62</v>
      </c>
      <c r="D194" s="21">
        <v>253</v>
      </c>
      <c r="E194" s="21">
        <v>191</v>
      </c>
      <c r="F194" s="21">
        <v>227</v>
      </c>
      <c r="G194" s="37">
        <f t="shared" si="32"/>
        <v>671</v>
      </c>
      <c r="H194" s="26">
        <v>195</v>
      </c>
      <c r="I194" s="26">
        <v>196</v>
      </c>
      <c r="J194" s="36">
        <v>198</v>
      </c>
      <c r="K194" s="37">
        <f t="shared" si="33"/>
        <v>589</v>
      </c>
      <c r="L194" s="21">
        <v>166</v>
      </c>
      <c r="M194" s="21">
        <v>189</v>
      </c>
      <c r="N194" s="21">
        <v>206</v>
      </c>
      <c r="O194" s="37">
        <f t="shared" si="34"/>
        <v>561</v>
      </c>
      <c r="P194" s="67">
        <v>234</v>
      </c>
      <c r="Q194" s="67">
        <v>166</v>
      </c>
      <c r="R194" s="67">
        <v>222</v>
      </c>
      <c r="S194" s="67">
        <f t="shared" si="35"/>
        <v>622</v>
      </c>
      <c r="T194" s="37">
        <f t="shared" si="31"/>
        <v>2443</v>
      </c>
    </row>
    <row r="195" spans="3:20" ht="15.75" x14ac:dyDescent="0.25">
      <c r="C195" s="4" t="s">
        <v>63</v>
      </c>
      <c r="D195" s="21">
        <v>50</v>
      </c>
      <c r="E195" s="21">
        <v>41</v>
      </c>
      <c r="F195" s="21">
        <v>43</v>
      </c>
      <c r="G195" s="37">
        <f t="shared" si="32"/>
        <v>134</v>
      </c>
      <c r="H195" s="34">
        <v>30</v>
      </c>
      <c r="I195" s="34">
        <v>28</v>
      </c>
      <c r="J195" s="35">
        <v>29</v>
      </c>
      <c r="K195" s="37">
        <f t="shared" si="33"/>
        <v>87</v>
      </c>
      <c r="L195" s="21">
        <v>44</v>
      </c>
      <c r="M195" s="21">
        <v>34</v>
      </c>
      <c r="N195" s="21">
        <v>38</v>
      </c>
      <c r="O195" s="37">
        <f t="shared" si="34"/>
        <v>116</v>
      </c>
      <c r="P195" s="68">
        <v>54</v>
      </c>
      <c r="Q195" s="68">
        <v>44</v>
      </c>
      <c r="R195" s="68">
        <v>39</v>
      </c>
      <c r="S195" s="67">
        <f t="shared" si="35"/>
        <v>137</v>
      </c>
      <c r="T195" s="37">
        <f t="shared" si="31"/>
        <v>474</v>
      </c>
    </row>
    <row r="196" spans="3:20" ht="15.75" x14ac:dyDescent="0.25">
      <c r="C196" s="4" t="s">
        <v>64</v>
      </c>
      <c r="D196" s="21">
        <v>3</v>
      </c>
      <c r="E196" s="21">
        <v>3</v>
      </c>
      <c r="F196" s="21">
        <v>1</v>
      </c>
      <c r="G196" s="37">
        <f t="shared" si="32"/>
        <v>7</v>
      </c>
      <c r="H196" s="26">
        <v>2</v>
      </c>
      <c r="I196" s="26">
        <v>3</v>
      </c>
      <c r="J196" s="36">
        <v>1</v>
      </c>
      <c r="K196" s="37">
        <f t="shared" si="33"/>
        <v>6</v>
      </c>
      <c r="L196" s="21">
        <v>2</v>
      </c>
      <c r="M196" s="21">
        <v>3</v>
      </c>
      <c r="N196" s="21">
        <v>1</v>
      </c>
      <c r="O196" s="37">
        <f t="shared" si="34"/>
        <v>6</v>
      </c>
      <c r="P196" s="67">
        <v>1</v>
      </c>
      <c r="Q196" s="67">
        <v>5</v>
      </c>
      <c r="R196" s="67">
        <v>3</v>
      </c>
      <c r="S196" s="67">
        <f t="shared" si="35"/>
        <v>9</v>
      </c>
      <c r="T196" s="37">
        <f t="shared" si="31"/>
        <v>28</v>
      </c>
    </row>
    <row r="197" spans="3:20" ht="15.75" x14ac:dyDescent="0.25">
      <c r="C197" s="50" t="s">
        <v>69</v>
      </c>
      <c r="D197" s="37">
        <f t="shared" ref="D197:T197" si="36">SUM(D191:D196)</f>
        <v>1871</v>
      </c>
      <c r="E197" s="37">
        <f t="shared" si="36"/>
        <v>1432</v>
      </c>
      <c r="F197" s="37">
        <f t="shared" si="36"/>
        <v>1698</v>
      </c>
      <c r="G197" s="37">
        <f t="shared" si="36"/>
        <v>5001</v>
      </c>
      <c r="H197" s="37">
        <f>SUM(H191:H196)</f>
        <v>1287</v>
      </c>
      <c r="I197" s="37">
        <f t="shared" si="36"/>
        <v>1447</v>
      </c>
      <c r="J197" s="37">
        <f t="shared" si="36"/>
        <v>1415</v>
      </c>
      <c r="K197" s="37">
        <f t="shared" si="36"/>
        <v>4149</v>
      </c>
      <c r="L197" s="37">
        <f t="shared" si="36"/>
        <v>1478</v>
      </c>
      <c r="M197" s="37">
        <f t="shared" si="36"/>
        <v>1489</v>
      </c>
      <c r="N197" s="37">
        <f t="shared" si="36"/>
        <v>1609</v>
      </c>
      <c r="O197" s="37">
        <f t="shared" si="36"/>
        <v>4576</v>
      </c>
      <c r="P197" s="37">
        <f t="shared" si="36"/>
        <v>1757</v>
      </c>
      <c r="Q197" s="37">
        <f t="shared" si="36"/>
        <v>1361</v>
      </c>
      <c r="R197" s="37">
        <f t="shared" si="36"/>
        <v>1859</v>
      </c>
      <c r="S197" s="37">
        <f t="shared" si="36"/>
        <v>4977</v>
      </c>
      <c r="T197" s="37">
        <f t="shared" si="36"/>
        <v>18703</v>
      </c>
    </row>
    <row r="198" spans="3:20" ht="15.75" x14ac:dyDescent="0.25">
      <c r="C198" s="94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</row>
    <row r="199" spans="3:20" ht="15.75" x14ac:dyDescent="0.25">
      <c r="C199" s="94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</row>
    <row r="200" spans="3:20" ht="15.75" x14ac:dyDescent="0.25">
      <c r="C200" s="94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</row>
    <row r="201" spans="3:20" ht="15.75" x14ac:dyDescent="0.25">
      <c r="C201" s="94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</row>
    <row r="202" spans="3:20" ht="15.75" x14ac:dyDescent="0.25">
      <c r="C202" s="94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</row>
    <row r="203" spans="3:20" ht="15.75" x14ac:dyDescent="0.25">
      <c r="C203" s="94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</row>
    <row r="204" spans="3:20" ht="15.75" x14ac:dyDescent="0.25">
      <c r="C204" s="94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</row>
    <row r="205" spans="3:20" ht="15.75" x14ac:dyDescent="0.25">
      <c r="C205" s="94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</row>
    <row r="206" spans="3:20" ht="15.75" x14ac:dyDescent="0.25">
      <c r="C206" s="94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</row>
    <row r="207" spans="3:20" ht="15.75" x14ac:dyDescent="0.25">
      <c r="C207" s="94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</row>
    <row r="208" spans="3:20" ht="15.75" x14ac:dyDescent="0.25">
      <c r="C208" s="94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</row>
    <row r="209" spans="3:20" ht="15.75" x14ac:dyDescent="0.25">
      <c r="C209" s="94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</row>
    <row r="210" spans="3:20" ht="15.75" x14ac:dyDescent="0.25">
      <c r="C210" s="94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</row>
    <row r="211" spans="3:20" ht="15.75" x14ac:dyDescent="0.25">
      <c r="C211" s="94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</row>
    <row r="212" spans="3:20" ht="15.75" x14ac:dyDescent="0.25">
      <c r="C212" s="94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</row>
    <row r="213" spans="3:20" ht="15.75" x14ac:dyDescent="0.25">
      <c r="C213" s="94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</row>
    <row r="214" spans="3:20" ht="15.75" x14ac:dyDescent="0.25">
      <c r="C214" s="94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</row>
    <row r="215" spans="3:20" ht="15.75" x14ac:dyDescent="0.25">
      <c r="C215" s="94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</row>
    <row r="216" spans="3:20" ht="15.75" x14ac:dyDescent="0.25">
      <c r="C216" s="94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</row>
    <row r="217" spans="3:20" ht="15.75" x14ac:dyDescent="0.25">
      <c r="C217" s="94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</row>
    <row r="218" spans="3:20" ht="15.75" x14ac:dyDescent="0.25">
      <c r="C218" s="94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</row>
    <row r="219" spans="3:20" ht="15.75" x14ac:dyDescent="0.25">
      <c r="C219" s="94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</row>
    <row r="220" spans="3:20" ht="15.75" x14ac:dyDescent="0.25">
      <c r="C220" s="89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</row>
    <row r="221" spans="3:20" ht="16.5" thickBot="1" x14ac:dyDescent="0.3">
      <c r="C221" s="89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</row>
    <row r="222" spans="3:20" ht="15.75" x14ac:dyDescent="0.25">
      <c r="C222" s="107" t="s">
        <v>79</v>
      </c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9"/>
    </row>
    <row r="223" spans="3:20" ht="15.75" x14ac:dyDescent="0.25">
      <c r="C223" s="99" t="s">
        <v>71</v>
      </c>
      <c r="D223" s="101" t="s">
        <v>2</v>
      </c>
      <c r="E223" s="101"/>
      <c r="F223" s="101"/>
      <c r="G223" s="101"/>
      <c r="H223" s="101" t="s">
        <v>3</v>
      </c>
      <c r="I223" s="101"/>
      <c r="J223" s="101"/>
      <c r="K223" s="101"/>
      <c r="L223" s="101" t="s">
        <v>4</v>
      </c>
      <c r="M223" s="101"/>
      <c r="N223" s="101"/>
      <c r="O223" s="101"/>
      <c r="P223" s="101" t="s">
        <v>5</v>
      </c>
      <c r="Q223" s="101"/>
      <c r="R223" s="101"/>
      <c r="S223" s="101"/>
      <c r="T223" s="102" t="s">
        <v>6</v>
      </c>
    </row>
    <row r="224" spans="3:20" ht="16.5" thickBot="1" x14ac:dyDescent="0.3">
      <c r="C224" s="100"/>
      <c r="D224" s="49" t="s">
        <v>7</v>
      </c>
      <c r="E224" s="49" t="s">
        <v>8</v>
      </c>
      <c r="F224" s="49" t="s">
        <v>9</v>
      </c>
      <c r="G224" s="49" t="s">
        <v>10</v>
      </c>
      <c r="H224" s="49" t="s">
        <v>11</v>
      </c>
      <c r="I224" s="49" t="s">
        <v>12</v>
      </c>
      <c r="J224" s="49" t="s">
        <v>13</v>
      </c>
      <c r="K224" s="49" t="s">
        <v>14</v>
      </c>
      <c r="L224" s="49" t="s">
        <v>15</v>
      </c>
      <c r="M224" s="49" t="s">
        <v>16</v>
      </c>
      <c r="N224" s="49" t="s">
        <v>17</v>
      </c>
      <c r="O224" s="49" t="s">
        <v>18</v>
      </c>
      <c r="P224" s="49" t="s">
        <v>19</v>
      </c>
      <c r="Q224" s="49" t="s">
        <v>20</v>
      </c>
      <c r="R224" s="49" t="s">
        <v>21</v>
      </c>
      <c r="S224" s="49" t="s">
        <v>22</v>
      </c>
      <c r="T224" s="103"/>
    </row>
    <row r="225" spans="3:20" ht="15.75" x14ac:dyDescent="0.25">
      <c r="C225" s="5" t="s">
        <v>24</v>
      </c>
      <c r="D225" s="32">
        <v>841</v>
      </c>
      <c r="E225" s="32">
        <v>920</v>
      </c>
      <c r="F225" s="32">
        <v>1092</v>
      </c>
      <c r="G225" s="33">
        <f>+SUM(D225:F225)</f>
        <v>2853</v>
      </c>
      <c r="H225" s="26">
        <v>854</v>
      </c>
      <c r="I225" s="26">
        <v>855</v>
      </c>
      <c r="J225" s="36">
        <v>816</v>
      </c>
      <c r="K225" s="33">
        <f>SUM(H225:J225)</f>
        <v>2525</v>
      </c>
      <c r="L225" s="32">
        <v>957</v>
      </c>
      <c r="M225" s="32">
        <v>968</v>
      </c>
      <c r="N225" s="32">
        <v>951</v>
      </c>
      <c r="O225" s="33">
        <f>SUM(L225:N225)</f>
        <v>2876</v>
      </c>
      <c r="P225" s="67">
        <v>1120</v>
      </c>
      <c r="Q225" s="67">
        <v>801</v>
      </c>
      <c r="R225" s="67">
        <v>880</v>
      </c>
      <c r="S225" s="67">
        <f>SUM(P225:R225)</f>
        <v>2801</v>
      </c>
      <c r="T225" s="33">
        <f t="shared" ref="T225:T235" si="37">SUM(G225,O225,K225, S225)</f>
        <v>11055</v>
      </c>
    </row>
    <row r="226" spans="3:20" ht="15.75" x14ac:dyDescent="0.25">
      <c r="C226" s="4" t="s">
        <v>26</v>
      </c>
      <c r="D226" s="32">
        <v>781</v>
      </c>
      <c r="E226" s="32">
        <v>763</v>
      </c>
      <c r="F226" s="32">
        <v>1022</v>
      </c>
      <c r="G226" s="33">
        <f t="shared" ref="G226:G235" si="38">+SUM(D226:F226)</f>
        <v>2566</v>
      </c>
      <c r="H226" s="26">
        <v>866</v>
      </c>
      <c r="I226" s="26">
        <v>918</v>
      </c>
      <c r="J226" s="36">
        <v>863</v>
      </c>
      <c r="K226" s="33">
        <f t="shared" ref="K226:K235" si="39">SUM(H226:J226)</f>
        <v>2647</v>
      </c>
      <c r="L226" s="32">
        <v>881</v>
      </c>
      <c r="M226" s="32">
        <v>853</v>
      </c>
      <c r="N226" s="32">
        <v>950</v>
      </c>
      <c r="O226" s="33">
        <f t="shared" ref="O226:O235" si="40">SUM(L226:N226)</f>
        <v>2684</v>
      </c>
      <c r="P226" s="67">
        <v>898</v>
      </c>
      <c r="Q226" s="67">
        <v>755</v>
      </c>
      <c r="R226" s="67">
        <v>938</v>
      </c>
      <c r="S226" s="67">
        <f t="shared" ref="S226:S235" si="41">SUM(P226:R226)</f>
        <v>2591</v>
      </c>
      <c r="T226" s="33">
        <f t="shared" si="37"/>
        <v>10488</v>
      </c>
    </row>
    <row r="227" spans="3:20" ht="15.75" x14ac:dyDescent="0.25">
      <c r="C227" s="4" t="s">
        <v>30</v>
      </c>
      <c r="D227" s="32">
        <v>33</v>
      </c>
      <c r="E227" s="32">
        <v>33</v>
      </c>
      <c r="F227" s="32">
        <v>51</v>
      </c>
      <c r="G227" s="33">
        <f t="shared" si="38"/>
        <v>117</v>
      </c>
      <c r="H227" s="26">
        <v>45</v>
      </c>
      <c r="I227" s="26">
        <v>45</v>
      </c>
      <c r="J227" s="36">
        <v>48</v>
      </c>
      <c r="K227" s="33">
        <f t="shared" si="39"/>
        <v>138</v>
      </c>
      <c r="L227" s="32">
        <v>55</v>
      </c>
      <c r="M227" s="32">
        <v>49</v>
      </c>
      <c r="N227" s="32">
        <v>57</v>
      </c>
      <c r="O227" s="33">
        <f t="shared" si="40"/>
        <v>161</v>
      </c>
      <c r="P227" s="67">
        <v>55</v>
      </c>
      <c r="Q227" s="67">
        <v>63</v>
      </c>
      <c r="R227" s="67">
        <v>73</v>
      </c>
      <c r="S227" s="67">
        <f>SUM(P227:R227)</f>
        <v>191</v>
      </c>
      <c r="T227" s="33">
        <f t="shared" si="37"/>
        <v>607</v>
      </c>
    </row>
    <row r="228" spans="3:20" ht="15.75" x14ac:dyDescent="0.25">
      <c r="C228" s="4" t="s">
        <v>59</v>
      </c>
      <c r="D228" s="32">
        <v>45</v>
      </c>
      <c r="E228" s="32">
        <v>52</v>
      </c>
      <c r="F228" s="32">
        <v>62</v>
      </c>
      <c r="G228" s="33">
        <f t="shared" si="38"/>
        <v>159</v>
      </c>
      <c r="H228" s="34">
        <v>63</v>
      </c>
      <c r="I228" s="34">
        <v>58</v>
      </c>
      <c r="J228" s="35">
        <v>55</v>
      </c>
      <c r="K228" s="33">
        <f t="shared" si="39"/>
        <v>176</v>
      </c>
      <c r="L228" s="32">
        <v>710</v>
      </c>
      <c r="M228" s="32">
        <v>789</v>
      </c>
      <c r="N228" s="32">
        <v>780</v>
      </c>
      <c r="O228" s="33">
        <f t="shared" si="40"/>
        <v>2279</v>
      </c>
      <c r="P228" s="67">
        <v>838</v>
      </c>
      <c r="Q228" s="67">
        <v>860</v>
      </c>
      <c r="R228" s="67">
        <v>1004</v>
      </c>
      <c r="S228" s="67">
        <f t="shared" si="41"/>
        <v>2702</v>
      </c>
      <c r="T228" s="33">
        <f t="shared" si="37"/>
        <v>5316</v>
      </c>
    </row>
    <row r="229" spans="3:20" ht="15.75" x14ac:dyDescent="0.25">
      <c r="C229" s="4" t="s">
        <v>60</v>
      </c>
      <c r="D229" s="32">
        <v>0</v>
      </c>
      <c r="E229" s="32">
        <v>0</v>
      </c>
      <c r="F229" s="32">
        <v>0</v>
      </c>
      <c r="G229" s="33">
        <f t="shared" si="38"/>
        <v>0</v>
      </c>
      <c r="H229" s="34">
        <v>0</v>
      </c>
      <c r="I229" s="32">
        <v>0</v>
      </c>
      <c r="J229" s="35">
        <v>2</v>
      </c>
      <c r="K229" s="33">
        <f t="shared" si="39"/>
        <v>2</v>
      </c>
      <c r="L229" s="32">
        <v>1</v>
      </c>
      <c r="M229" s="32">
        <v>0</v>
      </c>
      <c r="N229" s="32">
        <v>0</v>
      </c>
      <c r="O229" s="33">
        <f t="shared" si="40"/>
        <v>1</v>
      </c>
      <c r="P229" s="67">
        <v>0</v>
      </c>
      <c r="Q229" s="67">
        <v>0</v>
      </c>
      <c r="R229" s="67">
        <v>0</v>
      </c>
      <c r="S229" s="67">
        <f t="shared" si="41"/>
        <v>0</v>
      </c>
      <c r="T229" s="33">
        <f t="shared" si="37"/>
        <v>3</v>
      </c>
    </row>
    <row r="230" spans="3:20" ht="15.75" x14ac:dyDescent="0.25">
      <c r="C230" s="4" t="s">
        <v>61</v>
      </c>
      <c r="D230" s="32">
        <v>681</v>
      </c>
      <c r="E230" s="32">
        <v>564</v>
      </c>
      <c r="F230" s="32">
        <v>623</v>
      </c>
      <c r="G230" s="33">
        <f t="shared" si="38"/>
        <v>1868</v>
      </c>
      <c r="H230" s="34">
        <v>544</v>
      </c>
      <c r="I230" s="34">
        <v>563</v>
      </c>
      <c r="J230" s="35">
        <v>618</v>
      </c>
      <c r="K230" s="33">
        <f t="shared" si="39"/>
        <v>1725</v>
      </c>
      <c r="L230" s="32">
        <v>605</v>
      </c>
      <c r="M230" s="32">
        <v>695</v>
      </c>
      <c r="N230" s="32">
        <v>701</v>
      </c>
      <c r="O230" s="33">
        <f t="shared" si="40"/>
        <v>2001</v>
      </c>
      <c r="P230" s="68">
        <v>741</v>
      </c>
      <c r="Q230" s="68">
        <v>760</v>
      </c>
      <c r="R230" s="68">
        <v>900</v>
      </c>
      <c r="S230" s="67">
        <f t="shared" si="41"/>
        <v>2401</v>
      </c>
      <c r="T230" s="33">
        <f t="shared" si="37"/>
        <v>7995</v>
      </c>
    </row>
    <row r="231" spans="3:20" ht="15.75" x14ac:dyDescent="0.25">
      <c r="C231" s="4" t="s">
        <v>62</v>
      </c>
      <c r="D231" s="32">
        <v>46</v>
      </c>
      <c r="E231" s="32">
        <v>40</v>
      </c>
      <c r="F231" s="32">
        <v>46</v>
      </c>
      <c r="G231" s="33">
        <f t="shared" si="38"/>
        <v>132</v>
      </c>
      <c r="H231" s="26">
        <v>39</v>
      </c>
      <c r="I231" s="26">
        <v>51</v>
      </c>
      <c r="J231" s="36">
        <v>57</v>
      </c>
      <c r="K231" s="33">
        <f t="shared" si="39"/>
        <v>147</v>
      </c>
      <c r="L231" s="32">
        <v>46</v>
      </c>
      <c r="M231" s="32">
        <v>50</v>
      </c>
      <c r="N231" s="32">
        <v>38</v>
      </c>
      <c r="O231" s="33">
        <f t="shared" si="40"/>
        <v>134</v>
      </c>
      <c r="P231" s="67">
        <v>52</v>
      </c>
      <c r="Q231" s="67">
        <v>54</v>
      </c>
      <c r="R231" s="67">
        <v>43</v>
      </c>
      <c r="S231" s="67">
        <f t="shared" si="41"/>
        <v>149</v>
      </c>
      <c r="T231" s="33">
        <f t="shared" si="37"/>
        <v>562</v>
      </c>
    </row>
    <row r="232" spans="3:20" ht="15.75" x14ac:dyDescent="0.25">
      <c r="C232" s="4" t="s">
        <v>63</v>
      </c>
      <c r="D232" s="32">
        <v>4</v>
      </c>
      <c r="E232" s="32">
        <v>8</v>
      </c>
      <c r="F232" s="32">
        <v>4</v>
      </c>
      <c r="G232" s="33">
        <f t="shared" si="38"/>
        <v>16</v>
      </c>
      <c r="H232" s="34">
        <v>4</v>
      </c>
      <c r="I232" s="34">
        <v>5</v>
      </c>
      <c r="J232" s="35">
        <v>15</v>
      </c>
      <c r="K232" s="33">
        <f t="shared" si="39"/>
        <v>24</v>
      </c>
      <c r="L232" s="32">
        <v>6</v>
      </c>
      <c r="M232" s="32">
        <v>4</v>
      </c>
      <c r="N232" s="32">
        <v>6</v>
      </c>
      <c r="O232" s="33">
        <f t="shared" si="40"/>
        <v>16</v>
      </c>
      <c r="P232" s="67">
        <v>7</v>
      </c>
      <c r="Q232" s="67">
        <v>8</v>
      </c>
      <c r="R232" s="67">
        <v>9</v>
      </c>
      <c r="S232" s="67">
        <f t="shared" si="41"/>
        <v>24</v>
      </c>
      <c r="T232" s="33">
        <f t="shared" si="37"/>
        <v>80</v>
      </c>
    </row>
    <row r="233" spans="3:20" ht="15.75" x14ac:dyDescent="0.25">
      <c r="C233" s="4" t="s">
        <v>64</v>
      </c>
      <c r="D233" s="32">
        <v>3</v>
      </c>
      <c r="E233" s="32">
        <v>3</v>
      </c>
      <c r="F233" s="32">
        <v>1</v>
      </c>
      <c r="G233" s="33">
        <f t="shared" si="38"/>
        <v>7</v>
      </c>
      <c r="H233" s="32">
        <v>0</v>
      </c>
      <c r="I233" s="26">
        <v>1</v>
      </c>
      <c r="J233" s="32">
        <v>0</v>
      </c>
      <c r="K233" s="33">
        <f t="shared" si="39"/>
        <v>1</v>
      </c>
      <c r="L233" s="32">
        <v>0</v>
      </c>
      <c r="M233" s="32">
        <v>0</v>
      </c>
      <c r="N233" s="32">
        <v>0</v>
      </c>
      <c r="O233" s="33">
        <f t="shared" si="40"/>
        <v>0</v>
      </c>
      <c r="P233" s="67">
        <v>1</v>
      </c>
      <c r="Q233" s="67">
        <v>0</v>
      </c>
      <c r="R233" s="67">
        <v>1</v>
      </c>
      <c r="S233" s="67">
        <f t="shared" si="41"/>
        <v>2</v>
      </c>
      <c r="T233" s="33">
        <f t="shared" si="37"/>
        <v>10</v>
      </c>
    </row>
    <row r="234" spans="3:20" ht="15.75" x14ac:dyDescent="0.25">
      <c r="C234" s="4" t="s">
        <v>67</v>
      </c>
      <c r="D234" s="32">
        <v>0</v>
      </c>
      <c r="E234" s="32">
        <v>3</v>
      </c>
      <c r="F234" s="32">
        <v>0</v>
      </c>
      <c r="G234" s="33">
        <f t="shared" si="38"/>
        <v>3</v>
      </c>
      <c r="H234" s="34">
        <v>5</v>
      </c>
      <c r="I234" s="34">
        <v>4</v>
      </c>
      <c r="J234" s="52">
        <v>2</v>
      </c>
      <c r="K234" s="33">
        <f t="shared" si="39"/>
        <v>11</v>
      </c>
      <c r="L234" s="32">
        <v>2</v>
      </c>
      <c r="M234" s="32">
        <v>1</v>
      </c>
      <c r="N234" s="32">
        <v>0</v>
      </c>
      <c r="O234" s="33">
        <f t="shared" si="40"/>
        <v>3</v>
      </c>
      <c r="P234" s="67">
        <v>0</v>
      </c>
      <c r="Q234" s="67">
        <v>3</v>
      </c>
      <c r="R234" s="67">
        <v>3</v>
      </c>
      <c r="S234" s="67">
        <f t="shared" si="41"/>
        <v>6</v>
      </c>
      <c r="T234" s="33">
        <f t="shared" si="37"/>
        <v>23</v>
      </c>
    </row>
    <row r="235" spans="3:20" ht="15.75" x14ac:dyDescent="0.25">
      <c r="C235" s="4" t="s">
        <v>68</v>
      </c>
      <c r="D235" s="32">
        <v>43</v>
      </c>
      <c r="E235" s="32">
        <v>30</v>
      </c>
      <c r="F235" s="32">
        <v>0</v>
      </c>
      <c r="G235" s="33">
        <f t="shared" si="38"/>
        <v>73</v>
      </c>
      <c r="H235" s="34">
        <v>116</v>
      </c>
      <c r="I235" s="34">
        <v>173</v>
      </c>
      <c r="J235" s="32">
        <v>188</v>
      </c>
      <c r="K235" s="33">
        <f t="shared" si="39"/>
        <v>477</v>
      </c>
      <c r="L235" s="32">
        <v>209</v>
      </c>
      <c r="M235" s="32">
        <v>203</v>
      </c>
      <c r="N235" s="32">
        <v>188</v>
      </c>
      <c r="O235" s="33">
        <f t="shared" si="40"/>
        <v>600</v>
      </c>
      <c r="P235" s="68">
        <v>163</v>
      </c>
      <c r="Q235" s="68">
        <v>137</v>
      </c>
      <c r="R235" s="68">
        <v>222</v>
      </c>
      <c r="S235" s="67">
        <f t="shared" si="41"/>
        <v>522</v>
      </c>
      <c r="T235" s="33">
        <f t="shared" si="37"/>
        <v>1672</v>
      </c>
    </row>
    <row r="236" spans="3:20" ht="15.75" x14ac:dyDescent="0.25">
      <c r="C236" s="50" t="s">
        <v>69</v>
      </c>
      <c r="D236" s="33">
        <f>SUM(D225:D235)</f>
        <v>2477</v>
      </c>
      <c r="E236" s="33">
        <f t="shared" ref="E236:O236" si="42">SUM(E225:E235)</f>
        <v>2416</v>
      </c>
      <c r="F236" s="33">
        <f t="shared" si="42"/>
        <v>2901</v>
      </c>
      <c r="G236" s="33">
        <f t="shared" si="42"/>
        <v>7794</v>
      </c>
      <c r="H236" s="33">
        <f t="shared" si="42"/>
        <v>2536</v>
      </c>
      <c r="I236" s="33">
        <f t="shared" si="42"/>
        <v>2673</v>
      </c>
      <c r="J236" s="33">
        <f t="shared" si="42"/>
        <v>2664</v>
      </c>
      <c r="K236" s="33">
        <f t="shared" si="42"/>
        <v>7873</v>
      </c>
      <c r="L236" s="33">
        <f t="shared" si="42"/>
        <v>3472</v>
      </c>
      <c r="M236" s="33">
        <f t="shared" si="42"/>
        <v>3612</v>
      </c>
      <c r="N236" s="33">
        <f t="shared" si="42"/>
        <v>3671</v>
      </c>
      <c r="O236" s="33">
        <f t="shared" si="42"/>
        <v>10755</v>
      </c>
      <c r="P236" s="53">
        <f>SUM(P225:P235)</f>
        <v>3875</v>
      </c>
      <c r="Q236" s="53">
        <f t="shared" ref="Q236" si="43">SUM(Q225:Q235)</f>
        <v>3441</v>
      </c>
      <c r="R236" s="53">
        <f t="shared" ref="R236" si="44">SUM(R225:R235)</f>
        <v>4073</v>
      </c>
      <c r="S236" s="33">
        <f t="shared" ref="S236" si="45">SUM(S225:S235)</f>
        <v>11389</v>
      </c>
      <c r="T236" s="33">
        <f t="shared" ref="T236" si="46">SUM(T225:T235)</f>
        <v>37811</v>
      </c>
    </row>
    <row r="237" spans="3:20" ht="15.75" x14ac:dyDescent="0.25">
      <c r="C237" s="94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7"/>
      <c r="Q237" s="97"/>
      <c r="R237" s="97"/>
      <c r="S237" s="96"/>
      <c r="T237" s="96"/>
    </row>
    <row r="238" spans="3:20" ht="15.75" x14ac:dyDescent="0.25">
      <c r="C238" s="94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7"/>
      <c r="Q238" s="97"/>
      <c r="R238" s="97"/>
      <c r="S238" s="96"/>
      <c r="T238" s="96"/>
    </row>
    <row r="239" spans="3:20" ht="15.75" x14ac:dyDescent="0.25">
      <c r="C239" s="94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7"/>
      <c r="Q239" s="97"/>
      <c r="R239" s="97"/>
      <c r="S239" s="96"/>
      <c r="T239" s="96"/>
    </row>
    <row r="240" spans="3:20" ht="15.75" x14ac:dyDescent="0.25">
      <c r="C240" s="94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7"/>
      <c r="Q240" s="97"/>
      <c r="R240" s="97"/>
      <c r="S240" s="96"/>
      <c r="T240" s="96"/>
    </row>
    <row r="241" spans="3:20" ht="15.75" x14ac:dyDescent="0.25">
      <c r="C241" s="94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7"/>
      <c r="Q241" s="97"/>
      <c r="R241" s="97"/>
      <c r="S241" s="96"/>
      <c r="T241" s="96"/>
    </row>
    <row r="242" spans="3:20" ht="15.75" x14ac:dyDescent="0.25">
      <c r="C242" s="94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7"/>
      <c r="Q242" s="97"/>
      <c r="R242" s="97"/>
      <c r="S242" s="96"/>
      <c r="T242" s="96"/>
    </row>
    <row r="243" spans="3:20" ht="15.75" x14ac:dyDescent="0.25">
      <c r="C243" s="94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7"/>
      <c r="Q243" s="97"/>
      <c r="R243" s="97"/>
      <c r="S243" s="96"/>
      <c r="T243" s="96"/>
    </row>
    <row r="244" spans="3:20" ht="15.75" x14ac:dyDescent="0.25">
      <c r="C244" s="94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7"/>
      <c r="Q244" s="97"/>
      <c r="R244" s="97"/>
      <c r="S244" s="96"/>
      <c r="T244" s="96"/>
    </row>
    <row r="245" spans="3:20" ht="15.75" x14ac:dyDescent="0.25">
      <c r="C245" s="94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7"/>
      <c r="Q245" s="97"/>
      <c r="R245" s="97"/>
      <c r="S245" s="96"/>
      <c r="T245" s="96"/>
    </row>
    <row r="246" spans="3:20" ht="15.75" x14ac:dyDescent="0.25">
      <c r="C246" s="94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7"/>
      <c r="Q246" s="97"/>
      <c r="R246" s="97"/>
      <c r="S246" s="96"/>
      <c r="T246" s="96"/>
    </row>
    <row r="247" spans="3:20" ht="15.75" x14ac:dyDescent="0.25">
      <c r="C247" s="94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7"/>
      <c r="Q247" s="97"/>
      <c r="R247" s="97"/>
      <c r="S247" s="96"/>
      <c r="T247" s="96"/>
    </row>
    <row r="248" spans="3:20" ht="15.75" x14ac:dyDescent="0.25">
      <c r="C248" s="94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7"/>
      <c r="Q248" s="97"/>
      <c r="R248" s="97"/>
      <c r="S248" s="96"/>
      <c r="T248" s="96"/>
    </row>
    <row r="249" spans="3:20" ht="15.75" x14ac:dyDescent="0.25">
      <c r="C249" s="94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7"/>
      <c r="Q249" s="97"/>
      <c r="R249" s="97"/>
      <c r="S249" s="96"/>
      <c r="T249" s="96"/>
    </row>
    <row r="250" spans="3:20" ht="15.75" x14ac:dyDescent="0.25">
      <c r="C250" s="94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7"/>
      <c r="Q250" s="97"/>
      <c r="R250" s="97"/>
      <c r="S250" s="96"/>
      <c r="T250" s="96"/>
    </row>
    <row r="251" spans="3:20" ht="15.75" x14ac:dyDescent="0.25">
      <c r="C251" s="94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7"/>
      <c r="Q251" s="97"/>
      <c r="R251" s="97"/>
      <c r="S251" s="96"/>
      <c r="T251" s="96"/>
    </row>
    <row r="252" spans="3:20" ht="15.75" x14ac:dyDescent="0.25">
      <c r="C252" s="94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7"/>
      <c r="Q252" s="97"/>
      <c r="R252" s="97"/>
      <c r="S252" s="96"/>
      <c r="T252" s="96"/>
    </row>
    <row r="253" spans="3:20" ht="15.75" x14ac:dyDescent="0.25">
      <c r="C253" s="94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7"/>
      <c r="Q253" s="97"/>
      <c r="R253" s="97"/>
      <c r="S253" s="96"/>
      <c r="T253" s="96"/>
    </row>
    <row r="254" spans="3:20" ht="15.75" x14ac:dyDescent="0.25">
      <c r="C254" s="94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7"/>
      <c r="Q254" s="97"/>
      <c r="R254" s="97"/>
      <c r="S254" s="96"/>
      <c r="T254" s="96"/>
    </row>
    <row r="255" spans="3:20" ht="15.75" x14ac:dyDescent="0.25">
      <c r="C255" s="94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7"/>
      <c r="Q255" s="97"/>
      <c r="R255" s="97"/>
      <c r="S255" s="96"/>
      <c r="T255" s="96"/>
    </row>
    <row r="256" spans="3:20" ht="15.75" x14ac:dyDescent="0.25">
      <c r="C256" s="94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7"/>
      <c r="Q256" s="97"/>
      <c r="R256" s="97"/>
      <c r="S256" s="96"/>
      <c r="T256" s="96"/>
    </row>
    <row r="257" spans="3:20" ht="15.75" x14ac:dyDescent="0.25">
      <c r="C257" s="94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7"/>
      <c r="Q257" s="97"/>
      <c r="R257" s="97"/>
      <c r="S257" s="96"/>
      <c r="T257" s="96"/>
    </row>
    <row r="258" spans="3:20" ht="15.75" x14ac:dyDescent="0.25">
      <c r="C258" s="94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7"/>
      <c r="Q258" s="97"/>
      <c r="R258" s="97"/>
      <c r="S258" s="96"/>
      <c r="T258" s="96"/>
    </row>
    <row r="259" spans="3:20" ht="15.75" x14ac:dyDescent="0.25">
      <c r="C259" s="89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2"/>
      <c r="Q259" s="92"/>
      <c r="R259" s="92"/>
      <c r="S259" s="90"/>
      <c r="T259" s="90"/>
    </row>
    <row r="260" spans="3:20" ht="16.5" thickBot="1" x14ac:dyDescent="0.3">
      <c r="C260" s="2"/>
      <c r="D260" s="3"/>
      <c r="E260" s="3"/>
      <c r="F260" s="3"/>
      <c r="G260" s="8"/>
      <c r="H260" s="3"/>
      <c r="I260" s="3"/>
      <c r="J260" s="3"/>
      <c r="K260" s="8"/>
      <c r="L260" s="3"/>
      <c r="M260" s="3"/>
      <c r="N260" s="3"/>
      <c r="O260" s="8"/>
      <c r="P260" s="80"/>
      <c r="Q260" s="80"/>
      <c r="R260" s="80"/>
      <c r="S260" s="81"/>
    </row>
    <row r="261" spans="3:20" ht="15.75" x14ac:dyDescent="0.25">
      <c r="C261" s="107" t="s">
        <v>80</v>
      </c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9"/>
    </row>
    <row r="262" spans="3:20" ht="15.75" x14ac:dyDescent="0.25">
      <c r="C262" s="99" t="s">
        <v>71</v>
      </c>
      <c r="D262" s="101" t="s">
        <v>2</v>
      </c>
      <c r="E262" s="101"/>
      <c r="F262" s="101"/>
      <c r="G262" s="101"/>
      <c r="H262" s="101" t="s">
        <v>3</v>
      </c>
      <c r="I262" s="101"/>
      <c r="J262" s="101"/>
      <c r="K262" s="101"/>
      <c r="L262" s="101" t="s">
        <v>4</v>
      </c>
      <c r="M262" s="101"/>
      <c r="N262" s="101"/>
      <c r="O262" s="101"/>
      <c r="P262" s="101" t="s">
        <v>5</v>
      </c>
      <c r="Q262" s="101"/>
      <c r="R262" s="101"/>
      <c r="S262" s="101"/>
      <c r="T262" s="102" t="s">
        <v>6</v>
      </c>
    </row>
    <row r="263" spans="3:20" ht="16.5" thickBot="1" x14ac:dyDescent="0.3">
      <c r="C263" s="100"/>
      <c r="D263" s="49" t="s">
        <v>7</v>
      </c>
      <c r="E263" s="49" t="s">
        <v>8</v>
      </c>
      <c r="F263" s="49" t="s">
        <v>9</v>
      </c>
      <c r="G263" s="49" t="s">
        <v>10</v>
      </c>
      <c r="H263" s="49" t="s">
        <v>11</v>
      </c>
      <c r="I263" s="49" t="s">
        <v>12</v>
      </c>
      <c r="J263" s="49" t="s">
        <v>13</v>
      </c>
      <c r="K263" s="49" t="s">
        <v>14</v>
      </c>
      <c r="L263" s="49" t="s">
        <v>15</v>
      </c>
      <c r="M263" s="49" t="s">
        <v>16</v>
      </c>
      <c r="N263" s="49" t="s">
        <v>17</v>
      </c>
      <c r="O263" s="49" t="s">
        <v>18</v>
      </c>
      <c r="P263" s="49" t="s">
        <v>19</v>
      </c>
      <c r="Q263" s="49" t="s">
        <v>20</v>
      </c>
      <c r="R263" s="49" t="s">
        <v>21</v>
      </c>
      <c r="S263" s="49" t="s">
        <v>22</v>
      </c>
      <c r="T263" s="103"/>
    </row>
    <row r="264" spans="3:20" ht="15.75" x14ac:dyDescent="0.25">
      <c r="C264" s="5" t="s">
        <v>24</v>
      </c>
      <c r="D264" s="32">
        <v>1403</v>
      </c>
      <c r="E264" s="32">
        <v>1410</v>
      </c>
      <c r="F264" s="32">
        <v>1594</v>
      </c>
      <c r="G264" s="33">
        <f>+SUM(D264:F264)</f>
        <v>4407</v>
      </c>
      <c r="H264" s="26">
        <v>1054</v>
      </c>
      <c r="I264" s="26">
        <v>1297</v>
      </c>
      <c r="J264" s="36">
        <v>1313</v>
      </c>
      <c r="K264" s="33">
        <f>SUM(H264:J264)</f>
        <v>3664</v>
      </c>
      <c r="L264" s="32">
        <v>1436</v>
      </c>
      <c r="M264" s="32">
        <v>1316</v>
      </c>
      <c r="N264" s="32">
        <v>1309</v>
      </c>
      <c r="O264" s="33">
        <f>SUM(L264:N264)</f>
        <v>4061</v>
      </c>
      <c r="P264" s="67">
        <v>1201</v>
      </c>
      <c r="Q264" s="67">
        <v>1007</v>
      </c>
      <c r="R264" s="67">
        <v>960</v>
      </c>
      <c r="S264" s="67">
        <f>SUM(P264:R264)</f>
        <v>3168</v>
      </c>
      <c r="T264" s="33">
        <f>SUM(G264,O264,K264, S264)</f>
        <v>15300</v>
      </c>
    </row>
    <row r="265" spans="3:20" ht="15.75" x14ac:dyDescent="0.25">
      <c r="C265" s="4" t="s">
        <v>26</v>
      </c>
      <c r="D265" s="32">
        <v>1040</v>
      </c>
      <c r="E265" s="32">
        <v>1196</v>
      </c>
      <c r="F265" s="32">
        <v>1468</v>
      </c>
      <c r="G265" s="33">
        <f t="shared" ref="G265:G275" si="47">+SUM(D265:F265)</f>
        <v>3704</v>
      </c>
      <c r="H265" s="26">
        <v>1044</v>
      </c>
      <c r="I265" s="26">
        <v>1169</v>
      </c>
      <c r="J265" s="36">
        <v>1191</v>
      </c>
      <c r="K265" s="33">
        <f t="shared" ref="K265:K280" si="48">SUM(H265:J265)</f>
        <v>3404</v>
      </c>
      <c r="L265" s="32">
        <v>1164</v>
      </c>
      <c r="M265" s="32">
        <v>1202</v>
      </c>
      <c r="N265" s="32">
        <v>1165</v>
      </c>
      <c r="O265" s="33">
        <f t="shared" ref="O265:O280" si="49">SUM(L265:N265)</f>
        <v>3531</v>
      </c>
      <c r="P265" s="67">
        <v>1146</v>
      </c>
      <c r="Q265" s="67">
        <v>931</v>
      </c>
      <c r="R265" s="67">
        <v>981</v>
      </c>
      <c r="S265" s="67">
        <f t="shared" ref="S265:S280" si="50">SUM(P265:R265)</f>
        <v>3058</v>
      </c>
      <c r="T265" s="33">
        <f t="shared" ref="T265:T274" si="51">SUM(G265,O265,K265, S265)</f>
        <v>13697</v>
      </c>
    </row>
    <row r="266" spans="3:20" ht="15.75" x14ac:dyDescent="0.25">
      <c r="C266" s="4" t="s">
        <v>30</v>
      </c>
      <c r="D266" s="32">
        <v>164</v>
      </c>
      <c r="E266" s="32">
        <v>126</v>
      </c>
      <c r="F266" s="32">
        <v>187</v>
      </c>
      <c r="G266" s="33">
        <f t="shared" si="47"/>
        <v>477</v>
      </c>
      <c r="H266" s="26">
        <v>144</v>
      </c>
      <c r="I266" s="26">
        <v>166</v>
      </c>
      <c r="J266" s="36">
        <v>137</v>
      </c>
      <c r="K266" s="33">
        <f t="shared" si="48"/>
        <v>447</v>
      </c>
      <c r="L266" s="32">
        <v>146</v>
      </c>
      <c r="M266" s="32">
        <v>175</v>
      </c>
      <c r="N266" s="32">
        <v>148</v>
      </c>
      <c r="O266" s="33">
        <f t="shared" si="49"/>
        <v>469</v>
      </c>
      <c r="P266" s="67">
        <v>166</v>
      </c>
      <c r="Q266" s="67">
        <v>173</v>
      </c>
      <c r="R266" s="67">
        <v>172</v>
      </c>
      <c r="S266" s="67">
        <f>SUM(P266:R266)</f>
        <v>511</v>
      </c>
      <c r="T266" s="33">
        <f t="shared" si="51"/>
        <v>1904</v>
      </c>
    </row>
    <row r="267" spans="3:20" ht="15.75" x14ac:dyDescent="0.25">
      <c r="C267" s="4" t="s">
        <v>32</v>
      </c>
      <c r="D267" s="32">
        <v>3</v>
      </c>
      <c r="E267" s="32">
        <v>10</v>
      </c>
      <c r="F267" s="32">
        <v>4</v>
      </c>
      <c r="G267" s="33">
        <f t="shared" si="47"/>
        <v>17</v>
      </c>
      <c r="H267" s="26">
        <v>6</v>
      </c>
      <c r="I267" s="26">
        <v>9</v>
      </c>
      <c r="J267" s="36">
        <v>8</v>
      </c>
      <c r="K267" s="33">
        <f t="shared" si="48"/>
        <v>23</v>
      </c>
      <c r="L267" s="32">
        <v>9</v>
      </c>
      <c r="M267" s="32">
        <v>0</v>
      </c>
      <c r="N267" s="32">
        <v>0</v>
      </c>
      <c r="O267" s="33">
        <f t="shared" si="49"/>
        <v>9</v>
      </c>
      <c r="P267" s="67">
        <v>0</v>
      </c>
      <c r="Q267" s="67">
        <v>0</v>
      </c>
      <c r="R267" s="67">
        <v>0</v>
      </c>
      <c r="S267" s="67">
        <f>SUM(P267:R267)</f>
        <v>0</v>
      </c>
      <c r="T267" s="33">
        <f t="shared" si="51"/>
        <v>49</v>
      </c>
    </row>
    <row r="268" spans="3:20" ht="15.75" x14ac:dyDescent="0.25">
      <c r="C268" s="4" t="s">
        <v>42</v>
      </c>
      <c r="D268" s="32">
        <v>8</v>
      </c>
      <c r="E268" s="32">
        <v>5</v>
      </c>
      <c r="F268" s="32">
        <v>9</v>
      </c>
      <c r="G268" s="33">
        <f t="shared" si="47"/>
        <v>22</v>
      </c>
      <c r="H268" s="26">
        <v>6</v>
      </c>
      <c r="I268" s="26">
        <v>11</v>
      </c>
      <c r="J268" s="36">
        <v>9</v>
      </c>
      <c r="K268" s="33">
        <f t="shared" si="48"/>
        <v>26</v>
      </c>
      <c r="L268" s="32">
        <v>19</v>
      </c>
      <c r="M268" s="32">
        <v>6</v>
      </c>
      <c r="N268" s="32">
        <v>11</v>
      </c>
      <c r="O268" s="33">
        <f t="shared" si="49"/>
        <v>36</v>
      </c>
      <c r="P268" s="67">
        <v>13</v>
      </c>
      <c r="Q268" s="67">
        <v>12</v>
      </c>
      <c r="R268" s="67">
        <v>17</v>
      </c>
      <c r="S268" s="67">
        <f>SUM(P268:R268)</f>
        <v>42</v>
      </c>
      <c r="T268" s="33">
        <f t="shared" si="51"/>
        <v>126</v>
      </c>
    </row>
    <row r="269" spans="3:20" ht="15.75" x14ac:dyDescent="0.25">
      <c r="C269" s="4" t="s">
        <v>59</v>
      </c>
      <c r="D269" s="32">
        <v>48</v>
      </c>
      <c r="E269" s="32">
        <v>43</v>
      </c>
      <c r="F269" s="32">
        <v>46</v>
      </c>
      <c r="G269" s="33">
        <f t="shared" si="47"/>
        <v>137</v>
      </c>
      <c r="H269" s="34">
        <v>36</v>
      </c>
      <c r="I269" s="34">
        <v>39</v>
      </c>
      <c r="J269" s="35">
        <v>44</v>
      </c>
      <c r="K269" s="33">
        <f t="shared" si="48"/>
        <v>119</v>
      </c>
      <c r="L269" s="32">
        <v>3586</v>
      </c>
      <c r="M269" s="32">
        <v>3567</v>
      </c>
      <c r="N269" s="32">
        <v>3335</v>
      </c>
      <c r="O269" s="33">
        <f t="shared" si="49"/>
        <v>10488</v>
      </c>
      <c r="P269" s="67">
        <v>3556</v>
      </c>
      <c r="Q269" s="67">
        <v>3155</v>
      </c>
      <c r="R269" s="67">
        <v>3386</v>
      </c>
      <c r="S269" s="67">
        <f t="shared" si="50"/>
        <v>10097</v>
      </c>
      <c r="T269" s="33">
        <f t="shared" si="51"/>
        <v>20841</v>
      </c>
    </row>
    <row r="270" spans="3:20" ht="15.75" x14ac:dyDescent="0.25">
      <c r="C270" s="4" t="s">
        <v>60</v>
      </c>
      <c r="D270" s="32">
        <v>2</v>
      </c>
      <c r="E270" s="32">
        <v>1</v>
      </c>
      <c r="F270" s="32">
        <v>1</v>
      </c>
      <c r="G270" s="33">
        <f t="shared" si="47"/>
        <v>4</v>
      </c>
      <c r="H270" s="34">
        <v>1</v>
      </c>
      <c r="I270" s="32">
        <v>0</v>
      </c>
      <c r="J270" s="35">
        <v>2</v>
      </c>
      <c r="K270" s="33">
        <f t="shared" si="48"/>
        <v>3</v>
      </c>
      <c r="L270" s="32">
        <v>3</v>
      </c>
      <c r="M270" s="32">
        <v>6</v>
      </c>
      <c r="N270" s="32">
        <v>2</v>
      </c>
      <c r="O270" s="33">
        <f t="shared" si="49"/>
        <v>11</v>
      </c>
      <c r="P270" s="68">
        <v>0</v>
      </c>
      <c r="Q270" s="68">
        <v>1</v>
      </c>
      <c r="R270" s="68">
        <v>0</v>
      </c>
      <c r="S270" s="67">
        <f t="shared" si="50"/>
        <v>1</v>
      </c>
      <c r="T270" s="33">
        <f t="shared" si="51"/>
        <v>19</v>
      </c>
    </row>
    <row r="271" spans="3:20" ht="15.75" x14ac:dyDescent="0.25">
      <c r="C271" s="4" t="s">
        <v>61</v>
      </c>
      <c r="D271" s="32">
        <v>3230</v>
      </c>
      <c r="E271" s="32">
        <v>2671</v>
      </c>
      <c r="F271" s="32">
        <v>2927</v>
      </c>
      <c r="G271" s="33">
        <f t="shared" si="47"/>
        <v>8828</v>
      </c>
      <c r="H271" s="34">
        <v>2303</v>
      </c>
      <c r="I271" s="34">
        <v>2836</v>
      </c>
      <c r="J271" s="35">
        <v>2862</v>
      </c>
      <c r="K271" s="33">
        <f t="shared" si="48"/>
        <v>8001</v>
      </c>
      <c r="L271" s="32">
        <v>3155</v>
      </c>
      <c r="M271" s="32">
        <v>3113</v>
      </c>
      <c r="N271" s="32">
        <v>2904</v>
      </c>
      <c r="O271" s="33">
        <f t="shared" si="49"/>
        <v>9172</v>
      </c>
      <c r="P271" s="68">
        <v>3080</v>
      </c>
      <c r="Q271" s="68">
        <v>2773</v>
      </c>
      <c r="R271" s="68">
        <v>2990</v>
      </c>
      <c r="S271" s="67">
        <f t="shared" si="50"/>
        <v>8843</v>
      </c>
      <c r="T271" s="33">
        <f t="shared" si="51"/>
        <v>34844</v>
      </c>
    </row>
    <row r="272" spans="3:20" ht="15.75" x14ac:dyDescent="0.25">
      <c r="C272" s="4" t="s">
        <v>62</v>
      </c>
      <c r="D272" s="32">
        <v>382</v>
      </c>
      <c r="E272" s="32">
        <v>325</v>
      </c>
      <c r="F272" s="32">
        <v>386</v>
      </c>
      <c r="G272" s="33">
        <f t="shared" si="47"/>
        <v>1093</v>
      </c>
      <c r="H272" s="26">
        <v>294</v>
      </c>
      <c r="I272" s="26">
        <v>338</v>
      </c>
      <c r="J272" s="36">
        <v>344</v>
      </c>
      <c r="K272" s="33">
        <f t="shared" si="48"/>
        <v>976</v>
      </c>
      <c r="L272" s="32">
        <v>334</v>
      </c>
      <c r="M272" s="32">
        <v>356</v>
      </c>
      <c r="N272" s="32">
        <v>351</v>
      </c>
      <c r="O272" s="33">
        <f t="shared" si="49"/>
        <v>1041</v>
      </c>
      <c r="P272" s="67">
        <v>400</v>
      </c>
      <c r="Q272" s="67">
        <v>316</v>
      </c>
      <c r="R272" s="67">
        <v>324</v>
      </c>
      <c r="S272" s="67">
        <f t="shared" si="50"/>
        <v>1040</v>
      </c>
      <c r="T272" s="33">
        <f t="shared" si="51"/>
        <v>4150</v>
      </c>
    </row>
    <row r="273" spans="3:20" ht="15.75" x14ac:dyDescent="0.25">
      <c r="C273" s="4" t="s">
        <v>63</v>
      </c>
      <c r="D273" s="32">
        <v>32</v>
      </c>
      <c r="E273" s="32">
        <v>37</v>
      </c>
      <c r="F273" s="32">
        <v>47</v>
      </c>
      <c r="G273" s="33">
        <f t="shared" si="47"/>
        <v>116</v>
      </c>
      <c r="H273" s="34">
        <v>31</v>
      </c>
      <c r="I273" s="34">
        <v>32</v>
      </c>
      <c r="J273" s="35">
        <v>29</v>
      </c>
      <c r="K273" s="33">
        <f t="shared" si="48"/>
        <v>92</v>
      </c>
      <c r="L273" s="32">
        <v>36</v>
      </c>
      <c r="M273" s="32">
        <v>50</v>
      </c>
      <c r="N273" s="32">
        <v>33</v>
      </c>
      <c r="O273" s="33">
        <f t="shared" si="49"/>
        <v>119</v>
      </c>
      <c r="P273" s="68">
        <v>31</v>
      </c>
      <c r="Q273" s="68">
        <v>30</v>
      </c>
      <c r="R273" s="68">
        <v>26</v>
      </c>
      <c r="S273" s="67">
        <f t="shared" si="50"/>
        <v>87</v>
      </c>
      <c r="T273" s="33">
        <f t="shared" si="51"/>
        <v>414</v>
      </c>
    </row>
    <row r="274" spans="3:20" ht="15.75" x14ac:dyDescent="0.25">
      <c r="C274" s="4" t="s">
        <v>64</v>
      </c>
      <c r="D274" s="32">
        <v>3</v>
      </c>
      <c r="E274" s="32">
        <v>3</v>
      </c>
      <c r="F274" s="32">
        <v>4</v>
      </c>
      <c r="G274" s="33">
        <f t="shared" si="47"/>
        <v>10</v>
      </c>
      <c r="H274" s="26">
        <v>8</v>
      </c>
      <c r="I274" s="26">
        <v>7</v>
      </c>
      <c r="J274" s="36">
        <v>3</v>
      </c>
      <c r="K274" s="33">
        <f t="shared" si="48"/>
        <v>18</v>
      </c>
      <c r="L274" s="32">
        <v>10</v>
      </c>
      <c r="M274" s="32">
        <v>2</v>
      </c>
      <c r="N274" s="32">
        <v>4</v>
      </c>
      <c r="O274" s="33">
        <f t="shared" si="49"/>
        <v>16</v>
      </c>
      <c r="P274" s="67">
        <v>8</v>
      </c>
      <c r="Q274" s="67">
        <v>5</v>
      </c>
      <c r="R274" s="67">
        <v>4</v>
      </c>
      <c r="S274" s="67">
        <f t="shared" si="50"/>
        <v>17</v>
      </c>
      <c r="T274" s="33">
        <f t="shared" si="51"/>
        <v>61</v>
      </c>
    </row>
    <row r="275" spans="3:20" ht="15.75" x14ac:dyDescent="0.25">
      <c r="C275" s="4" t="s">
        <v>67</v>
      </c>
      <c r="D275" s="32">
        <v>93</v>
      </c>
      <c r="E275" s="32">
        <v>97</v>
      </c>
      <c r="F275" s="32">
        <v>164</v>
      </c>
      <c r="G275" s="33">
        <f t="shared" si="47"/>
        <v>354</v>
      </c>
      <c r="H275" s="34">
        <v>85</v>
      </c>
      <c r="I275" s="34">
        <v>69</v>
      </c>
      <c r="J275" s="35">
        <v>115</v>
      </c>
      <c r="K275" s="33">
        <f t="shared" si="48"/>
        <v>269</v>
      </c>
      <c r="L275" s="32">
        <v>40</v>
      </c>
      <c r="M275" s="32">
        <v>31</v>
      </c>
      <c r="N275" s="32">
        <v>47</v>
      </c>
      <c r="O275" s="33">
        <f t="shared" si="49"/>
        <v>118</v>
      </c>
      <c r="P275" s="68">
        <v>112</v>
      </c>
      <c r="Q275" s="68">
        <v>119</v>
      </c>
      <c r="R275" s="68">
        <v>88</v>
      </c>
      <c r="S275" s="67">
        <f t="shared" si="50"/>
        <v>319</v>
      </c>
      <c r="T275" s="33">
        <f>S275+O275+K275+G275</f>
        <v>1060</v>
      </c>
    </row>
    <row r="276" spans="3:20" ht="15.75" x14ac:dyDescent="0.25">
      <c r="C276" s="4" t="s">
        <v>68</v>
      </c>
      <c r="D276" s="32">
        <v>264</v>
      </c>
      <c r="E276" s="32">
        <v>218</v>
      </c>
      <c r="F276" s="32">
        <v>422</v>
      </c>
      <c r="G276" s="33">
        <f t="shared" ref="G276:G280" si="52">+SUM(D276:F276)</f>
        <v>904</v>
      </c>
      <c r="H276" s="34">
        <v>320</v>
      </c>
      <c r="I276" s="34">
        <v>563</v>
      </c>
      <c r="J276" s="35">
        <v>509</v>
      </c>
      <c r="K276" s="33">
        <f t="shared" si="48"/>
        <v>1392</v>
      </c>
      <c r="L276" s="32">
        <v>660</v>
      </c>
      <c r="M276" s="32">
        <v>656</v>
      </c>
      <c r="N276" s="32">
        <v>598</v>
      </c>
      <c r="O276" s="33">
        <f>SUM(L276:N276)</f>
        <v>1914</v>
      </c>
      <c r="P276" s="68">
        <v>660</v>
      </c>
      <c r="Q276" s="68">
        <v>20</v>
      </c>
      <c r="R276" s="68">
        <v>699</v>
      </c>
      <c r="S276" s="67">
        <f t="shared" si="50"/>
        <v>1379</v>
      </c>
      <c r="T276" s="33">
        <f t="shared" ref="T276:T280" si="53">SUM(G276,O276,K276, S276)</f>
        <v>5589</v>
      </c>
    </row>
    <row r="277" spans="3:20" ht="15.75" x14ac:dyDescent="0.25">
      <c r="C277" s="4" t="s">
        <v>72</v>
      </c>
      <c r="D277" s="32">
        <v>0</v>
      </c>
      <c r="E277" s="32">
        <v>0</v>
      </c>
      <c r="F277" s="32">
        <v>0</v>
      </c>
      <c r="G277" s="33">
        <f t="shared" si="52"/>
        <v>0</v>
      </c>
      <c r="H277" s="32">
        <v>0</v>
      </c>
      <c r="I277" s="32">
        <v>0</v>
      </c>
      <c r="J277" s="32">
        <v>0</v>
      </c>
      <c r="K277" s="33">
        <f t="shared" si="48"/>
        <v>0</v>
      </c>
      <c r="L277" s="32">
        <v>0</v>
      </c>
      <c r="M277" s="32">
        <v>0</v>
      </c>
      <c r="N277" s="32">
        <v>0</v>
      </c>
      <c r="O277" s="33">
        <f t="shared" si="49"/>
        <v>0</v>
      </c>
      <c r="P277" s="67">
        <v>0</v>
      </c>
      <c r="Q277" s="67">
        <v>0</v>
      </c>
      <c r="R277" s="67">
        <v>0</v>
      </c>
      <c r="S277" s="67">
        <f t="shared" si="50"/>
        <v>0</v>
      </c>
      <c r="T277" s="33">
        <f t="shared" si="53"/>
        <v>0</v>
      </c>
    </row>
    <row r="278" spans="3:20" ht="15.75" x14ac:dyDescent="0.25">
      <c r="C278" s="4" t="s">
        <v>73</v>
      </c>
      <c r="D278" s="32">
        <v>36</v>
      </c>
      <c r="E278" s="32">
        <v>25</v>
      </c>
      <c r="F278" s="32">
        <v>43</v>
      </c>
      <c r="G278" s="33">
        <f t="shared" si="52"/>
        <v>104</v>
      </c>
      <c r="H278" s="34">
        <v>21</v>
      </c>
      <c r="I278" s="34">
        <v>44</v>
      </c>
      <c r="J278" s="35">
        <v>42</v>
      </c>
      <c r="K278" s="33">
        <f t="shared" si="48"/>
        <v>107</v>
      </c>
      <c r="L278" s="32">
        <v>50</v>
      </c>
      <c r="M278" s="32">
        <v>37</v>
      </c>
      <c r="N278" s="32">
        <v>52</v>
      </c>
      <c r="O278" s="33">
        <f t="shared" si="49"/>
        <v>139</v>
      </c>
      <c r="P278" s="68">
        <v>45</v>
      </c>
      <c r="Q278" s="68">
        <v>46</v>
      </c>
      <c r="R278" s="68">
        <v>47</v>
      </c>
      <c r="S278" s="67">
        <f t="shared" si="50"/>
        <v>138</v>
      </c>
      <c r="T278" s="33">
        <f t="shared" si="53"/>
        <v>488</v>
      </c>
    </row>
    <row r="279" spans="3:20" ht="15.75" x14ac:dyDescent="0.25">
      <c r="C279" s="4" t="s">
        <v>74</v>
      </c>
      <c r="D279" s="32">
        <v>1</v>
      </c>
      <c r="E279" s="32">
        <v>0</v>
      </c>
      <c r="F279" s="32">
        <v>1</v>
      </c>
      <c r="G279" s="33">
        <f t="shared" si="52"/>
        <v>2</v>
      </c>
      <c r="H279" s="34">
        <v>2</v>
      </c>
      <c r="I279" s="32">
        <v>0</v>
      </c>
      <c r="J279" s="32">
        <v>0</v>
      </c>
      <c r="K279" s="33">
        <f t="shared" si="48"/>
        <v>2</v>
      </c>
      <c r="L279" s="32">
        <v>0</v>
      </c>
      <c r="M279" s="32">
        <v>0</v>
      </c>
      <c r="N279" s="32">
        <v>0</v>
      </c>
      <c r="O279" s="33">
        <f t="shared" si="49"/>
        <v>0</v>
      </c>
      <c r="P279" s="67">
        <v>0</v>
      </c>
      <c r="Q279" s="67">
        <v>2</v>
      </c>
      <c r="R279" s="67">
        <v>0</v>
      </c>
      <c r="S279" s="67">
        <f t="shared" si="50"/>
        <v>2</v>
      </c>
      <c r="T279" s="33">
        <f t="shared" si="53"/>
        <v>6</v>
      </c>
    </row>
    <row r="280" spans="3:20" ht="15.75" x14ac:dyDescent="0.25">
      <c r="C280" s="4" t="s">
        <v>75</v>
      </c>
      <c r="D280" s="32">
        <v>0</v>
      </c>
      <c r="E280" s="32">
        <v>4</v>
      </c>
      <c r="F280" s="32">
        <v>4</v>
      </c>
      <c r="G280" s="33">
        <f t="shared" si="52"/>
        <v>8</v>
      </c>
      <c r="H280" s="26">
        <v>2</v>
      </c>
      <c r="I280" s="26">
        <v>6</v>
      </c>
      <c r="J280" s="36">
        <v>2</v>
      </c>
      <c r="K280" s="33">
        <f t="shared" si="48"/>
        <v>10</v>
      </c>
      <c r="L280" s="32">
        <v>3</v>
      </c>
      <c r="M280" s="32">
        <v>6</v>
      </c>
      <c r="N280" s="32">
        <v>7</v>
      </c>
      <c r="O280" s="33">
        <f t="shared" si="49"/>
        <v>16</v>
      </c>
      <c r="P280" s="67">
        <v>12</v>
      </c>
      <c r="Q280" s="67">
        <v>8</v>
      </c>
      <c r="R280" s="67">
        <v>3</v>
      </c>
      <c r="S280" s="67">
        <f t="shared" si="50"/>
        <v>23</v>
      </c>
      <c r="T280" s="33">
        <f t="shared" si="53"/>
        <v>57</v>
      </c>
    </row>
    <row r="281" spans="3:20" ht="15.75" x14ac:dyDescent="0.25">
      <c r="C281" s="50" t="s">
        <v>69</v>
      </c>
      <c r="D281" s="33">
        <f t="shared" ref="D281:T281" si="54">SUM(D264:D280)</f>
        <v>6709</v>
      </c>
      <c r="E281" s="33">
        <f t="shared" si="54"/>
        <v>6171</v>
      </c>
      <c r="F281" s="33">
        <f t="shared" si="54"/>
        <v>7307</v>
      </c>
      <c r="G281" s="33">
        <f t="shared" si="54"/>
        <v>20187</v>
      </c>
      <c r="H281" s="33">
        <f>SUM(H264:H280)</f>
        <v>5357</v>
      </c>
      <c r="I281" s="33">
        <f t="shared" si="54"/>
        <v>6586</v>
      </c>
      <c r="J281" s="33">
        <f t="shared" si="54"/>
        <v>6610</v>
      </c>
      <c r="K281" s="33">
        <f t="shared" si="54"/>
        <v>18553</v>
      </c>
      <c r="L281" s="33">
        <f t="shared" si="54"/>
        <v>10651</v>
      </c>
      <c r="M281" s="33">
        <f t="shared" si="54"/>
        <v>10523</v>
      </c>
      <c r="N281" s="33">
        <f t="shared" si="54"/>
        <v>9966</v>
      </c>
      <c r="O281" s="33">
        <f t="shared" si="54"/>
        <v>31140</v>
      </c>
      <c r="P281" s="33">
        <f t="shared" si="54"/>
        <v>10430</v>
      </c>
      <c r="Q281" s="33">
        <f t="shared" si="54"/>
        <v>8598</v>
      </c>
      <c r="R281" s="33">
        <f t="shared" si="54"/>
        <v>9697</v>
      </c>
      <c r="S281" s="33">
        <f t="shared" si="54"/>
        <v>28725</v>
      </c>
      <c r="T281" s="33">
        <f t="shared" si="54"/>
        <v>98605</v>
      </c>
    </row>
    <row r="282" spans="3:20" ht="15.75" x14ac:dyDescent="0.25">
      <c r="C282" s="94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</row>
    <row r="283" spans="3:20" ht="15.75" x14ac:dyDescent="0.25">
      <c r="C283" s="94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</row>
    <row r="284" spans="3:20" ht="15.75" x14ac:dyDescent="0.25">
      <c r="C284" s="94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</row>
    <row r="285" spans="3:20" ht="15.75" x14ac:dyDescent="0.25">
      <c r="C285" s="94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</row>
    <row r="286" spans="3:20" ht="15.75" x14ac:dyDescent="0.25">
      <c r="C286" s="94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</row>
    <row r="287" spans="3:20" ht="15.75" x14ac:dyDescent="0.25">
      <c r="C287" s="94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</row>
    <row r="288" spans="3:20" ht="15.75" x14ac:dyDescent="0.25">
      <c r="C288" s="94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</row>
    <row r="289" spans="3:20" ht="15.75" x14ac:dyDescent="0.25">
      <c r="C289" s="94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</row>
    <row r="290" spans="3:20" ht="15.75" x14ac:dyDescent="0.25">
      <c r="C290" s="94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</row>
    <row r="291" spans="3:20" ht="15.75" x14ac:dyDescent="0.25">
      <c r="C291" s="94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</row>
    <row r="292" spans="3:20" ht="15.75" x14ac:dyDescent="0.25">
      <c r="C292" s="94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</row>
    <row r="293" spans="3:20" ht="15.75" x14ac:dyDescent="0.25">
      <c r="C293" s="94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</row>
    <row r="294" spans="3:20" ht="15.75" x14ac:dyDescent="0.25">
      <c r="C294" s="94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</row>
    <row r="295" spans="3:20" ht="15.75" x14ac:dyDescent="0.25">
      <c r="C295" s="94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</row>
    <row r="296" spans="3:20" ht="15.75" x14ac:dyDescent="0.25">
      <c r="C296" s="94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</row>
    <row r="297" spans="3:20" ht="15.75" x14ac:dyDescent="0.25">
      <c r="C297" s="94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</row>
    <row r="298" spans="3:20" ht="15.75" x14ac:dyDescent="0.25">
      <c r="C298" s="94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</row>
    <row r="299" spans="3:20" ht="15.75" x14ac:dyDescent="0.25">
      <c r="C299" s="94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</row>
    <row r="300" spans="3:20" ht="15.75" x14ac:dyDescent="0.25">
      <c r="C300" s="94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</row>
    <row r="301" spans="3:20" ht="15.75" x14ac:dyDescent="0.25">
      <c r="C301" s="94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</row>
    <row r="302" spans="3:20" ht="15.75" x14ac:dyDescent="0.25">
      <c r="C302" s="94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</row>
    <row r="303" spans="3:20" ht="15.75" x14ac:dyDescent="0.25">
      <c r="C303" s="94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</row>
    <row r="304" spans="3:20" ht="15.75" x14ac:dyDescent="0.25">
      <c r="C304" s="94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</row>
    <row r="305" spans="3:20" ht="15.75" x14ac:dyDescent="0.25">
      <c r="C305" s="94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</row>
    <row r="306" spans="3:20" ht="15.75" x14ac:dyDescent="0.25">
      <c r="C306" s="94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</row>
    <row r="307" spans="3:20" ht="15.75" x14ac:dyDescent="0.25">
      <c r="C307" s="94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</row>
    <row r="308" spans="3:20" ht="15.75" x14ac:dyDescent="0.25">
      <c r="C308" s="94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</row>
    <row r="309" spans="3:20" ht="15.75" x14ac:dyDescent="0.25">
      <c r="C309" s="94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</row>
    <row r="310" spans="3:20" ht="15.75" x14ac:dyDescent="0.25">
      <c r="C310" s="94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</row>
    <row r="311" spans="3:20" ht="15.75" x14ac:dyDescent="0.25">
      <c r="C311" s="94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</row>
    <row r="312" spans="3:20" ht="15.75" x14ac:dyDescent="0.25">
      <c r="C312" s="94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</row>
    <row r="313" spans="3:20" ht="15.75" x14ac:dyDescent="0.25">
      <c r="C313" s="94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</row>
    <row r="314" spans="3:20" ht="15.75" x14ac:dyDescent="0.25">
      <c r="C314" s="94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</row>
    <row r="315" spans="3:20" ht="15.75" x14ac:dyDescent="0.25">
      <c r="C315" s="89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</row>
    <row r="316" spans="3:20" ht="15.75" x14ac:dyDescent="0.25">
      <c r="C316" s="2"/>
      <c r="D316" s="3"/>
      <c r="E316" s="3"/>
      <c r="F316" s="3"/>
      <c r="G316" s="8"/>
      <c r="H316" s="3"/>
      <c r="I316" s="3"/>
      <c r="J316" s="3"/>
      <c r="K316" s="8"/>
      <c r="L316" s="3"/>
      <c r="M316" s="3"/>
      <c r="N316" s="3"/>
      <c r="O316" s="8"/>
      <c r="P316" s="80"/>
      <c r="Q316" s="80"/>
      <c r="R316" s="80"/>
      <c r="S316" s="81"/>
    </row>
    <row r="317" spans="3:20" ht="16.5" thickBot="1" x14ac:dyDescent="0.3">
      <c r="C317" s="2"/>
      <c r="D317" s="3"/>
      <c r="E317" s="3"/>
      <c r="F317" s="3"/>
      <c r="G317" s="8"/>
      <c r="H317" s="3"/>
      <c r="I317" s="3"/>
      <c r="J317" s="3"/>
      <c r="K317" s="8"/>
      <c r="L317" s="3"/>
      <c r="M317" s="3"/>
      <c r="N317" s="3"/>
      <c r="O317" s="8"/>
      <c r="P317" s="80"/>
      <c r="Q317" s="80"/>
      <c r="R317" s="80"/>
      <c r="S317" s="81"/>
    </row>
    <row r="318" spans="3:20" ht="15.75" x14ac:dyDescent="0.25">
      <c r="C318" s="107" t="s">
        <v>81</v>
      </c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9"/>
    </row>
    <row r="319" spans="3:20" ht="15.75" x14ac:dyDescent="0.25">
      <c r="C319" s="99" t="s">
        <v>71</v>
      </c>
      <c r="D319" s="101" t="s">
        <v>2</v>
      </c>
      <c r="E319" s="101"/>
      <c r="F319" s="101"/>
      <c r="G319" s="101"/>
      <c r="H319" s="101" t="s">
        <v>3</v>
      </c>
      <c r="I319" s="101"/>
      <c r="J319" s="101"/>
      <c r="K319" s="101"/>
      <c r="L319" s="101" t="s">
        <v>4</v>
      </c>
      <c r="M319" s="101"/>
      <c r="N319" s="101"/>
      <c r="O319" s="101"/>
      <c r="P319" s="101" t="s">
        <v>5</v>
      </c>
      <c r="Q319" s="101"/>
      <c r="R319" s="101"/>
      <c r="S319" s="101"/>
      <c r="T319" s="102" t="s">
        <v>6</v>
      </c>
    </row>
    <row r="320" spans="3:20" ht="16.5" thickBot="1" x14ac:dyDescent="0.3">
      <c r="C320" s="100"/>
      <c r="D320" s="49" t="s">
        <v>7</v>
      </c>
      <c r="E320" s="49" t="s">
        <v>8</v>
      </c>
      <c r="F320" s="49" t="s">
        <v>9</v>
      </c>
      <c r="G320" s="49" t="s">
        <v>10</v>
      </c>
      <c r="H320" s="49" t="s">
        <v>11</v>
      </c>
      <c r="I320" s="49" t="s">
        <v>12</v>
      </c>
      <c r="J320" s="49" t="s">
        <v>13</v>
      </c>
      <c r="K320" s="49" t="s">
        <v>14</v>
      </c>
      <c r="L320" s="49" t="s">
        <v>15</v>
      </c>
      <c r="M320" s="49" t="s">
        <v>16</v>
      </c>
      <c r="N320" s="49" t="s">
        <v>17</v>
      </c>
      <c r="O320" s="49" t="s">
        <v>18</v>
      </c>
      <c r="P320" s="49" t="s">
        <v>19</v>
      </c>
      <c r="Q320" s="49" t="s">
        <v>20</v>
      </c>
      <c r="R320" s="49" t="s">
        <v>21</v>
      </c>
      <c r="S320" s="49" t="s">
        <v>22</v>
      </c>
      <c r="T320" s="103"/>
    </row>
    <row r="321" spans="3:20" ht="15.75" x14ac:dyDescent="0.25">
      <c r="C321" s="5" t="s">
        <v>24</v>
      </c>
      <c r="D321" s="32">
        <v>790</v>
      </c>
      <c r="E321" s="32">
        <v>784</v>
      </c>
      <c r="F321" s="32">
        <v>820</v>
      </c>
      <c r="G321" s="33">
        <f>+SUM(D321:F321)</f>
        <v>2394</v>
      </c>
      <c r="H321" s="26">
        <v>621</v>
      </c>
      <c r="I321" s="26">
        <v>643</v>
      </c>
      <c r="J321" s="36">
        <v>684</v>
      </c>
      <c r="K321" s="33">
        <f>SUM(H321:J321)</f>
        <v>1948</v>
      </c>
      <c r="L321" s="32">
        <v>705</v>
      </c>
      <c r="M321" s="32">
        <v>586</v>
      </c>
      <c r="N321" s="32">
        <v>653</v>
      </c>
      <c r="O321" s="33">
        <f>SUM(L321:N321)</f>
        <v>1944</v>
      </c>
      <c r="P321" s="67">
        <v>636</v>
      </c>
      <c r="Q321" s="67">
        <v>499</v>
      </c>
      <c r="R321" s="67">
        <v>553</v>
      </c>
      <c r="S321" s="67">
        <f>SUM(P321:R321)</f>
        <v>1688</v>
      </c>
      <c r="T321" s="33">
        <f>SUM(G321,O321,K321, S321)</f>
        <v>7974</v>
      </c>
    </row>
    <row r="322" spans="3:20" ht="15.75" x14ac:dyDescent="0.25">
      <c r="C322" s="4" t="s">
        <v>26</v>
      </c>
      <c r="D322" s="32">
        <v>642</v>
      </c>
      <c r="E322" s="32">
        <v>797</v>
      </c>
      <c r="F322" s="32">
        <v>887</v>
      </c>
      <c r="G322" s="33">
        <f t="shared" ref="G322:G334" si="55">+SUM(D322:F322)</f>
        <v>2326</v>
      </c>
      <c r="H322" s="26">
        <v>656</v>
      </c>
      <c r="I322" s="26">
        <v>591</v>
      </c>
      <c r="J322" s="36">
        <v>574</v>
      </c>
      <c r="K322" s="33">
        <f t="shared" ref="K322:K334" si="56">SUM(H322:J322)</f>
        <v>1821</v>
      </c>
      <c r="L322" s="32">
        <v>627</v>
      </c>
      <c r="M322" s="32">
        <v>540</v>
      </c>
      <c r="N322" s="32">
        <v>589</v>
      </c>
      <c r="O322" s="33">
        <f t="shared" ref="O322:O334" si="57">SUM(L322:N322)</f>
        <v>1756</v>
      </c>
      <c r="P322" s="67">
        <v>613</v>
      </c>
      <c r="Q322" s="67">
        <v>445</v>
      </c>
      <c r="R322" s="67">
        <v>658</v>
      </c>
      <c r="S322" s="67">
        <f t="shared" ref="S322:S334" si="58">SUM(P322:R322)</f>
        <v>1716</v>
      </c>
      <c r="T322" s="33">
        <f t="shared" ref="T322:T334" si="59">SUM(G322,O322,K322, S322)</f>
        <v>7619</v>
      </c>
    </row>
    <row r="323" spans="3:20" ht="15.75" x14ac:dyDescent="0.25">
      <c r="C323" s="4" t="s">
        <v>30</v>
      </c>
      <c r="D323" s="32">
        <v>62</v>
      </c>
      <c r="E323" s="32">
        <v>64</v>
      </c>
      <c r="F323" s="32">
        <v>86</v>
      </c>
      <c r="G323" s="33">
        <f t="shared" si="55"/>
        <v>212</v>
      </c>
      <c r="H323" s="26">
        <v>82</v>
      </c>
      <c r="I323" s="26">
        <v>104</v>
      </c>
      <c r="J323" s="36">
        <v>71</v>
      </c>
      <c r="K323" s="33">
        <f t="shared" si="56"/>
        <v>257</v>
      </c>
      <c r="L323" s="32">
        <v>66</v>
      </c>
      <c r="M323" s="32">
        <v>86</v>
      </c>
      <c r="N323" s="32">
        <v>78</v>
      </c>
      <c r="O323" s="33">
        <f t="shared" si="57"/>
        <v>230</v>
      </c>
      <c r="P323" s="67">
        <v>101</v>
      </c>
      <c r="Q323" s="67">
        <v>79</v>
      </c>
      <c r="R323" s="67">
        <v>107</v>
      </c>
      <c r="S323" s="67">
        <f>SUM(P323:R323)</f>
        <v>287</v>
      </c>
      <c r="T323" s="33">
        <f t="shared" si="59"/>
        <v>986</v>
      </c>
    </row>
    <row r="324" spans="3:20" ht="15.75" x14ac:dyDescent="0.25">
      <c r="C324" s="4" t="s">
        <v>32</v>
      </c>
      <c r="D324" s="32">
        <v>5</v>
      </c>
      <c r="E324" s="32">
        <v>6</v>
      </c>
      <c r="F324" s="32">
        <v>6</v>
      </c>
      <c r="G324" s="33">
        <f t="shared" si="55"/>
        <v>17</v>
      </c>
      <c r="H324" s="26">
        <v>3</v>
      </c>
      <c r="I324" s="26">
        <v>3</v>
      </c>
      <c r="J324" s="36">
        <v>4</v>
      </c>
      <c r="K324" s="33">
        <f t="shared" si="56"/>
        <v>10</v>
      </c>
      <c r="L324" s="32">
        <v>3</v>
      </c>
      <c r="M324" s="32">
        <v>0</v>
      </c>
      <c r="N324" s="32">
        <v>0</v>
      </c>
      <c r="O324" s="33">
        <f t="shared" si="57"/>
        <v>3</v>
      </c>
      <c r="P324" s="67">
        <v>0</v>
      </c>
      <c r="Q324" s="67">
        <v>0</v>
      </c>
      <c r="R324" s="67">
        <v>0</v>
      </c>
      <c r="S324" s="67">
        <f>SUM(P324:R324)</f>
        <v>0</v>
      </c>
      <c r="T324" s="33">
        <f t="shared" si="59"/>
        <v>30</v>
      </c>
    </row>
    <row r="325" spans="3:20" ht="15.75" x14ac:dyDescent="0.25">
      <c r="C325" s="4" t="s">
        <v>59</v>
      </c>
      <c r="D325" s="32">
        <v>21</v>
      </c>
      <c r="E325" s="32">
        <v>21</v>
      </c>
      <c r="F325" s="32">
        <v>46</v>
      </c>
      <c r="G325" s="33">
        <f t="shared" si="55"/>
        <v>88</v>
      </c>
      <c r="H325" s="34">
        <v>26</v>
      </c>
      <c r="I325" s="34">
        <v>14</v>
      </c>
      <c r="J325" s="35">
        <v>15</v>
      </c>
      <c r="K325" s="33">
        <f t="shared" si="56"/>
        <v>55</v>
      </c>
      <c r="L325" s="32">
        <v>1250</v>
      </c>
      <c r="M325" s="32">
        <v>1252</v>
      </c>
      <c r="N325" s="32">
        <v>1251</v>
      </c>
      <c r="O325" s="33">
        <f t="shared" si="57"/>
        <v>3753</v>
      </c>
      <c r="P325" s="67">
        <v>1325</v>
      </c>
      <c r="Q325" s="67">
        <v>1197</v>
      </c>
      <c r="R325" s="67">
        <v>1526</v>
      </c>
      <c r="S325" s="67">
        <f t="shared" si="58"/>
        <v>4048</v>
      </c>
      <c r="T325" s="33">
        <f t="shared" si="59"/>
        <v>7944</v>
      </c>
    </row>
    <row r="326" spans="3:20" ht="15.75" x14ac:dyDescent="0.25">
      <c r="C326" s="4" t="s">
        <v>60</v>
      </c>
      <c r="D326" s="32">
        <v>2</v>
      </c>
      <c r="E326" s="32">
        <v>3</v>
      </c>
      <c r="F326" s="32">
        <v>1</v>
      </c>
      <c r="G326" s="33">
        <f t="shared" si="55"/>
        <v>6</v>
      </c>
      <c r="H326" s="34">
        <v>4</v>
      </c>
      <c r="I326" s="34">
        <v>3</v>
      </c>
      <c r="J326" s="35">
        <v>1</v>
      </c>
      <c r="K326" s="33">
        <f t="shared" si="56"/>
        <v>8</v>
      </c>
      <c r="L326" s="32">
        <v>5</v>
      </c>
      <c r="M326" s="32">
        <v>0</v>
      </c>
      <c r="N326" s="32">
        <v>1</v>
      </c>
      <c r="O326" s="33">
        <f t="shared" si="57"/>
        <v>6</v>
      </c>
      <c r="P326" s="68">
        <v>4</v>
      </c>
      <c r="Q326" s="68">
        <v>3</v>
      </c>
      <c r="R326" s="68">
        <v>3</v>
      </c>
      <c r="S326" s="67">
        <f t="shared" si="58"/>
        <v>10</v>
      </c>
      <c r="T326" s="33">
        <f t="shared" si="59"/>
        <v>30</v>
      </c>
    </row>
    <row r="327" spans="3:20" ht="15.75" x14ac:dyDescent="0.25">
      <c r="C327" s="4" t="s">
        <v>61</v>
      </c>
      <c r="D327" s="32">
        <v>1073</v>
      </c>
      <c r="E327" s="32">
        <v>898</v>
      </c>
      <c r="F327" s="32">
        <v>2927</v>
      </c>
      <c r="G327" s="33">
        <f t="shared" si="55"/>
        <v>4898</v>
      </c>
      <c r="H327" s="34">
        <v>827</v>
      </c>
      <c r="I327" s="34">
        <v>892</v>
      </c>
      <c r="J327" s="35">
        <v>907</v>
      </c>
      <c r="K327" s="33">
        <f t="shared" si="56"/>
        <v>2626</v>
      </c>
      <c r="L327" s="32">
        <v>927</v>
      </c>
      <c r="M327" s="32">
        <v>953</v>
      </c>
      <c r="N327" s="32">
        <v>949</v>
      </c>
      <c r="O327" s="33">
        <f t="shared" si="57"/>
        <v>2829</v>
      </c>
      <c r="P327" s="68">
        <v>1020</v>
      </c>
      <c r="Q327" s="68">
        <v>906</v>
      </c>
      <c r="R327" s="68">
        <v>1164</v>
      </c>
      <c r="S327" s="67">
        <f t="shared" si="58"/>
        <v>3090</v>
      </c>
      <c r="T327" s="33">
        <f t="shared" si="59"/>
        <v>13443</v>
      </c>
    </row>
    <row r="328" spans="3:20" ht="15.75" x14ac:dyDescent="0.25">
      <c r="C328" s="4" t="s">
        <v>62</v>
      </c>
      <c r="D328" s="32">
        <v>271</v>
      </c>
      <c r="E328" s="32">
        <v>228</v>
      </c>
      <c r="F328" s="32">
        <v>386</v>
      </c>
      <c r="G328" s="33">
        <f t="shared" si="55"/>
        <v>885</v>
      </c>
      <c r="H328" s="26">
        <v>227</v>
      </c>
      <c r="I328" s="26">
        <v>252</v>
      </c>
      <c r="J328" s="36">
        <v>225</v>
      </c>
      <c r="K328" s="33">
        <f t="shared" si="56"/>
        <v>704</v>
      </c>
      <c r="L328" s="32">
        <v>253</v>
      </c>
      <c r="M328" s="32">
        <v>227</v>
      </c>
      <c r="N328" s="32">
        <v>228</v>
      </c>
      <c r="O328" s="33">
        <f t="shared" si="57"/>
        <v>708</v>
      </c>
      <c r="P328" s="67">
        <v>235</v>
      </c>
      <c r="Q328" s="67">
        <v>236</v>
      </c>
      <c r="R328" s="67">
        <v>280</v>
      </c>
      <c r="S328" s="67">
        <f t="shared" si="58"/>
        <v>751</v>
      </c>
      <c r="T328" s="33">
        <f t="shared" si="59"/>
        <v>3048</v>
      </c>
    </row>
    <row r="329" spans="3:20" ht="15.75" x14ac:dyDescent="0.25">
      <c r="C329" s="4" t="s">
        <v>63</v>
      </c>
      <c r="D329" s="32">
        <v>41</v>
      </c>
      <c r="E329" s="32">
        <v>36</v>
      </c>
      <c r="F329" s="32">
        <v>47</v>
      </c>
      <c r="G329" s="33">
        <f t="shared" si="55"/>
        <v>124</v>
      </c>
      <c r="H329" s="34">
        <v>37</v>
      </c>
      <c r="I329" s="34">
        <v>42</v>
      </c>
      <c r="J329" s="35">
        <v>45</v>
      </c>
      <c r="K329" s="33">
        <f t="shared" si="56"/>
        <v>124</v>
      </c>
      <c r="L329" s="32">
        <v>44</v>
      </c>
      <c r="M329" s="32">
        <v>45</v>
      </c>
      <c r="N329" s="32">
        <v>41</v>
      </c>
      <c r="O329" s="33">
        <f t="shared" si="57"/>
        <v>130</v>
      </c>
      <c r="P329" s="68">
        <v>46</v>
      </c>
      <c r="Q329" s="68">
        <v>30</v>
      </c>
      <c r="R329" s="68">
        <v>44</v>
      </c>
      <c r="S329" s="67">
        <f t="shared" si="58"/>
        <v>120</v>
      </c>
      <c r="T329" s="33">
        <f t="shared" si="59"/>
        <v>498</v>
      </c>
    </row>
    <row r="330" spans="3:20" ht="15.75" x14ac:dyDescent="0.25">
      <c r="C330" s="4" t="s">
        <v>64</v>
      </c>
      <c r="D330" s="32">
        <v>6</v>
      </c>
      <c r="E330" s="32">
        <v>2</v>
      </c>
      <c r="F330" s="32">
        <v>4</v>
      </c>
      <c r="G330" s="33">
        <f t="shared" si="55"/>
        <v>12</v>
      </c>
      <c r="H330" s="26">
        <v>2</v>
      </c>
      <c r="I330" s="32">
        <v>0</v>
      </c>
      <c r="J330" s="36">
        <v>1</v>
      </c>
      <c r="K330" s="33">
        <f t="shared" si="56"/>
        <v>3</v>
      </c>
      <c r="L330" s="32">
        <v>2</v>
      </c>
      <c r="M330" s="32">
        <v>2</v>
      </c>
      <c r="N330" s="32">
        <v>5</v>
      </c>
      <c r="O330" s="33">
        <f t="shared" si="57"/>
        <v>9</v>
      </c>
      <c r="P330" s="67">
        <v>4</v>
      </c>
      <c r="Q330" s="67">
        <v>1</v>
      </c>
      <c r="R330" s="67">
        <v>1</v>
      </c>
      <c r="S330" s="67">
        <f t="shared" si="58"/>
        <v>6</v>
      </c>
      <c r="T330" s="33">
        <f t="shared" si="59"/>
        <v>30</v>
      </c>
    </row>
    <row r="331" spans="3:20" ht="15.75" x14ac:dyDescent="0.25">
      <c r="C331" s="4" t="s">
        <v>82</v>
      </c>
      <c r="D331" s="32">
        <v>161</v>
      </c>
      <c r="E331" s="32">
        <v>162</v>
      </c>
      <c r="F331" s="32">
        <v>138</v>
      </c>
      <c r="G331" s="33">
        <f t="shared" si="55"/>
        <v>461</v>
      </c>
      <c r="H331" s="26">
        <v>133</v>
      </c>
      <c r="I331" s="26">
        <v>133</v>
      </c>
      <c r="J331" s="36">
        <v>142</v>
      </c>
      <c r="K331" s="33">
        <f t="shared" si="56"/>
        <v>408</v>
      </c>
      <c r="L331" s="32">
        <v>166</v>
      </c>
      <c r="M331" s="32">
        <v>167</v>
      </c>
      <c r="N331" s="32">
        <v>153</v>
      </c>
      <c r="O331" s="33">
        <f t="shared" si="57"/>
        <v>486</v>
      </c>
      <c r="P331" s="67">
        <v>170</v>
      </c>
      <c r="Q331" s="67">
        <v>124</v>
      </c>
      <c r="R331" s="67">
        <v>105</v>
      </c>
      <c r="S331" s="67">
        <f t="shared" si="58"/>
        <v>399</v>
      </c>
      <c r="T331" s="33">
        <f t="shared" si="59"/>
        <v>1754</v>
      </c>
    </row>
    <row r="332" spans="3:20" ht="15.75" x14ac:dyDescent="0.25">
      <c r="C332" s="4" t="s">
        <v>66</v>
      </c>
      <c r="D332" s="32">
        <v>0</v>
      </c>
      <c r="E332" s="32">
        <v>0</v>
      </c>
      <c r="F332" s="32">
        <v>0</v>
      </c>
      <c r="G332" s="33">
        <f t="shared" si="55"/>
        <v>0</v>
      </c>
      <c r="H332" s="32">
        <v>0</v>
      </c>
      <c r="I332" s="32">
        <v>0</v>
      </c>
      <c r="J332" s="32">
        <v>0</v>
      </c>
      <c r="K332" s="33">
        <f t="shared" si="56"/>
        <v>0</v>
      </c>
      <c r="L332" s="32">
        <v>0</v>
      </c>
      <c r="M332" s="32">
        <v>0</v>
      </c>
      <c r="N332" s="32">
        <v>0</v>
      </c>
      <c r="O332" s="33">
        <f t="shared" si="57"/>
        <v>0</v>
      </c>
      <c r="P332" s="67">
        <v>0</v>
      </c>
      <c r="Q332" s="67">
        <v>0</v>
      </c>
      <c r="R332" s="67">
        <v>0</v>
      </c>
      <c r="S332" s="67">
        <f t="shared" si="58"/>
        <v>0</v>
      </c>
      <c r="T332" s="33">
        <f t="shared" si="59"/>
        <v>0</v>
      </c>
    </row>
    <row r="333" spans="3:20" ht="15.75" x14ac:dyDescent="0.25">
      <c r="C333" s="4" t="s">
        <v>67</v>
      </c>
      <c r="D333" s="32">
        <v>70</v>
      </c>
      <c r="E333" s="32">
        <v>58</v>
      </c>
      <c r="F333" s="32">
        <v>71</v>
      </c>
      <c r="G333" s="33">
        <f t="shared" si="55"/>
        <v>199</v>
      </c>
      <c r="H333" s="34">
        <v>70</v>
      </c>
      <c r="I333" s="34">
        <v>71</v>
      </c>
      <c r="J333" s="35">
        <v>55</v>
      </c>
      <c r="K333" s="33">
        <f t="shared" si="56"/>
        <v>196</v>
      </c>
      <c r="L333" s="32">
        <v>53</v>
      </c>
      <c r="M333" s="32">
        <v>80</v>
      </c>
      <c r="N333" s="32">
        <v>59</v>
      </c>
      <c r="O333" s="33">
        <f t="shared" si="57"/>
        <v>192</v>
      </c>
      <c r="P333" s="68">
        <v>63</v>
      </c>
      <c r="Q333" s="68">
        <v>57</v>
      </c>
      <c r="R333" s="68">
        <v>92</v>
      </c>
      <c r="S333" s="67">
        <f t="shared" si="58"/>
        <v>212</v>
      </c>
      <c r="T333" s="33">
        <f t="shared" si="59"/>
        <v>799</v>
      </c>
    </row>
    <row r="334" spans="3:20" ht="15.75" x14ac:dyDescent="0.25">
      <c r="C334" s="4" t="s">
        <v>68</v>
      </c>
      <c r="D334" s="32">
        <v>88</v>
      </c>
      <c r="E334" s="32">
        <v>115</v>
      </c>
      <c r="F334" s="32">
        <v>131</v>
      </c>
      <c r="G334" s="33">
        <f t="shared" si="55"/>
        <v>334</v>
      </c>
      <c r="H334" s="34">
        <v>210</v>
      </c>
      <c r="I334" s="34">
        <v>260</v>
      </c>
      <c r="J334" s="32">
        <v>343</v>
      </c>
      <c r="K334" s="33">
        <f t="shared" si="56"/>
        <v>813</v>
      </c>
      <c r="L334" s="32">
        <v>328</v>
      </c>
      <c r="M334" s="32">
        <v>321</v>
      </c>
      <c r="N334" s="32">
        <v>353</v>
      </c>
      <c r="O334" s="33">
        <f t="shared" si="57"/>
        <v>1002</v>
      </c>
      <c r="P334" s="68">
        <v>241</v>
      </c>
      <c r="Q334" s="68">
        <v>172</v>
      </c>
      <c r="R334" s="68">
        <v>378</v>
      </c>
      <c r="S334" s="67">
        <f t="shared" si="58"/>
        <v>791</v>
      </c>
      <c r="T334" s="33">
        <f t="shared" si="59"/>
        <v>2940</v>
      </c>
    </row>
    <row r="335" spans="3:20" ht="15.75" x14ac:dyDescent="0.25">
      <c r="C335" s="50" t="s">
        <v>69</v>
      </c>
      <c r="D335" s="33">
        <f>SUM(D321:D334)</f>
        <v>3232</v>
      </c>
      <c r="E335" s="33">
        <f t="shared" ref="E335:T335" si="60">SUM(E321:E334)</f>
        <v>3174</v>
      </c>
      <c r="F335" s="33">
        <f t="shared" si="60"/>
        <v>5550</v>
      </c>
      <c r="G335" s="33">
        <f t="shared" si="60"/>
        <v>11956</v>
      </c>
      <c r="H335" s="33">
        <f t="shared" si="60"/>
        <v>2898</v>
      </c>
      <c r="I335" s="33">
        <f t="shared" si="60"/>
        <v>3008</v>
      </c>
      <c r="J335" s="33">
        <f t="shared" si="60"/>
        <v>3067</v>
      </c>
      <c r="K335" s="33">
        <f t="shared" si="60"/>
        <v>8973</v>
      </c>
      <c r="L335" s="33">
        <f t="shared" si="60"/>
        <v>4429</v>
      </c>
      <c r="M335" s="33">
        <f t="shared" si="60"/>
        <v>4259</v>
      </c>
      <c r="N335" s="33">
        <f t="shared" si="60"/>
        <v>4360</v>
      </c>
      <c r="O335" s="33">
        <f t="shared" si="60"/>
        <v>13048</v>
      </c>
      <c r="P335" s="33">
        <f t="shared" si="60"/>
        <v>4458</v>
      </c>
      <c r="Q335" s="33">
        <f t="shared" si="60"/>
        <v>3749</v>
      </c>
      <c r="R335" s="33">
        <f t="shared" si="60"/>
        <v>4911</v>
      </c>
      <c r="S335" s="33">
        <f t="shared" si="60"/>
        <v>13118</v>
      </c>
      <c r="T335" s="33">
        <f t="shared" si="60"/>
        <v>47095</v>
      </c>
    </row>
    <row r="336" spans="3:20" ht="15.75" x14ac:dyDescent="0.25">
      <c r="C336" s="94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</row>
    <row r="337" spans="3:20" ht="15.75" x14ac:dyDescent="0.25">
      <c r="C337" s="94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</row>
    <row r="338" spans="3:20" ht="15.75" x14ac:dyDescent="0.25">
      <c r="C338" s="94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</row>
    <row r="339" spans="3:20" ht="15.75" x14ac:dyDescent="0.25">
      <c r="C339" s="94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</row>
    <row r="340" spans="3:20" ht="15.75" x14ac:dyDescent="0.25">
      <c r="C340" s="94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</row>
    <row r="341" spans="3:20" ht="15.75" x14ac:dyDescent="0.25">
      <c r="C341" s="94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</row>
    <row r="342" spans="3:20" ht="15.75" x14ac:dyDescent="0.25">
      <c r="C342" s="94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</row>
    <row r="343" spans="3:20" ht="15.75" x14ac:dyDescent="0.25">
      <c r="C343" s="94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</row>
    <row r="344" spans="3:20" ht="15.75" x14ac:dyDescent="0.25">
      <c r="C344" s="94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</row>
    <row r="345" spans="3:20" ht="15.75" x14ac:dyDescent="0.25">
      <c r="C345" s="94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</row>
    <row r="346" spans="3:20" ht="15.75" x14ac:dyDescent="0.25">
      <c r="C346" s="94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</row>
    <row r="347" spans="3:20" ht="15.75" x14ac:dyDescent="0.25">
      <c r="C347" s="94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</row>
    <row r="348" spans="3:20" ht="15.75" x14ac:dyDescent="0.25">
      <c r="C348" s="94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</row>
    <row r="349" spans="3:20" ht="15.75" x14ac:dyDescent="0.25">
      <c r="C349" s="94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</row>
    <row r="350" spans="3:20" ht="15.75" x14ac:dyDescent="0.25">
      <c r="C350" s="94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</row>
    <row r="351" spans="3:20" ht="15.75" x14ac:dyDescent="0.25">
      <c r="C351" s="94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</row>
    <row r="352" spans="3:20" ht="15.75" x14ac:dyDescent="0.25">
      <c r="C352" s="94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</row>
    <row r="353" spans="3:20" ht="15.75" x14ac:dyDescent="0.25">
      <c r="C353" s="94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</row>
    <row r="354" spans="3:20" ht="15.75" x14ac:dyDescent="0.25">
      <c r="C354" s="94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</row>
    <row r="355" spans="3:20" ht="15.75" x14ac:dyDescent="0.25">
      <c r="C355" s="94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</row>
    <row r="356" spans="3:20" ht="15.75" x14ac:dyDescent="0.25">
      <c r="C356" s="94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</row>
    <row r="357" spans="3:20" ht="15.75" x14ac:dyDescent="0.25">
      <c r="C357" s="94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</row>
    <row r="358" spans="3:20" ht="15.75" x14ac:dyDescent="0.25">
      <c r="C358" s="94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</row>
    <row r="359" spans="3:20" ht="15.75" x14ac:dyDescent="0.25">
      <c r="C359" s="94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</row>
    <row r="360" spans="3:20" ht="15.75" x14ac:dyDescent="0.25">
      <c r="C360" s="94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</row>
    <row r="361" spans="3:20" ht="15.75" x14ac:dyDescent="0.25">
      <c r="C361" s="94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</row>
    <row r="362" spans="3:20" ht="15.75" x14ac:dyDescent="0.25">
      <c r="C362" s="94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</row>
    <row r="363" spans="3:20" ht="15.75" x14ac:dyDescent="0.25">
      <c r="C363" s="94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</row>
    <row r="364" spans="3:20" ht="15.75" x14ac:dyDescent="0.25">
      <c r="C364" s="94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</row>
    <row r="365" spans="3:20" ht="15.75" x14ac:dyDescent="0.25">
      <c r="C365" s="94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</row>
    <row r="366" spans="3:20" ht="15.75" x14ac:dyDescent="0.25">
      <c r="C366" s="94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</row>
    <row r="367" spans="3:20" ht="15.75" x14ac:dyDescent="0.25">
      <c r="C367" s="94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</row>
    <row r="368" spans="3:20" ht="15.75" x14ac:dyDescent="0.25">
      <c r="C368" s="94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</row>
    <row r="369" spans="3:20" ht="15.75" x14ac:dyDescent="0.25">
      <c r="C369" s="89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</row>
    <row r="370" spans="3:20" ht="15.75" x14ac:dyDescent="0.25">
      <c r="C370" s="89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</row>
    <row r="371" spans="3:20" ht="16.5" thickBot="1" x14ac:dyDescent="0.3">
      <c r="C371" s="2"/>
      <c r="D371" s="3"/>
      <c r="E371" s="3"/>
      <c r="F371" s="3"/>
      <c r="G371" s="8"/>
      <c r="H371" s="3"/>
      <c r="I371" s="3"/>
      <c r="J371" s="3"/>
      <c r="K371" s="8"/>
      <c r="L371" s="3"/>
      <c r="M371" s="3"/>
      <c r="N371" s="3"/>
      <c r="O371" s="8"/>
      <c r="P371" s="80"/>
      <c r="Q371" s="80"/>
      <c r="R371" s="80"/>
      <c r="S371" s="81"/>
    </row>
    <row r="372" spans="3:20" ht="15.75" x14ac:dyDescent="0.25">
      <c r="C372" s="107" t="s">
        <v>83</v>
      </c>
      <c r="D372" s="108"/>
      <c r="E372" s="108"/>
      <c r="F372" s="108"/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9"/>
    </row>
    <row r="373" spans="3:20" ht="15.75" x14ac:dyDescent="0.25">
      <c r="C373" s="99" t="s">
        <v>71</v>
      </c>
      <c r="D373" s="101" t="s">
        <v>2</v>
      </c>
      <c r="E373" s="101"/>
      <c r="F373" s="101"/>
      <c r="G373" s="101"/>
      <c r="H373" s="101" t="s">
        <v>3</v>
      </c>
      <c r="I373" s="101"/>
      <c r="J373" s="101"/>
      <c r="K373" s="101"/>
      <c r="L373" s="101" t="s">
        <v>4</v>
      </c>
      <c r="M373" s="101"/>
      <c r="N373" s="101"/>
      <c r="O373" s="101"/>
      <c r="P373" s="101" t="s">
        <v>5</v>
      </c>
      <c r="Q373" s="101"/>
      <c r="R373" s="101"/>
      <c r="S373" s="101"/>
      <c r="T373" s="102" t="s">
        <v>6</v>
      </c>
    </row>
    <row r="374" spans="3:20" ht="16.5" thickBot="1" x14ac:dyDescent="0.3">
      <c r="C374" s="100"/>
      <c r="D374" s="49" t="s">
        <v>7</v>
      </c>
      <c r="E374" s="49" t="s">
        <v>8</v>
      </c>
      <c r="F374" s="49" t="s">
        <v>9</v>
      </c>
      <c r="G374" s="49" t="s">
        <v>10</v>
      </c>
      <c r="H374" s="49" t="s">
        <v>11</v>
      </c>
      <c r="I374" s="49" t="s">
        <v>12</v>
      </c>
      <c r="J374" s="49" t="s">
        <v>13</v>
      </c>
      <c r="K374" s="49" t="s">
        <v>14</v>
      </c>
      <c r="L374" s="49" t="s">
        <v>15</v>
      </c>
      <c r="M374" s="49" t="s">
        <v>16</v>
      </c>
      <c r="N374" s="49" t="s">
        <v>17</v>
      </c>
      <c r="O374" s="49" t="s">
        <v>18</v>
      </c>
      <c r="P374" s="49" t="s">
        <v>19</v>
      </c>
      <c r="Q374" s="49" t="s">
        <v>20</v>
      </c>
      <c r="R374" s="49" t="s">
        <v>21</v>
      </c>
      <c r="S374" s="49" t="s">
        <v>22</v>
      </c>
      <c r="T374" s="103"/>
    </row>
    <row r="375" spans="3:20" ht="15.75" x14ac:dyDescent="0.25">
      <c r="C375" s="5" t="s">
        <v>24</v>
      </c>
      <c r="D375" s="32">
        <v>832</v>
      </c>
      <c r="E375" s="32">
        <v>596</v>
      </c>
      <c r="F375" s="32">
        <v>582</v>
      </c>
      <c r="G375" s="33">
        <f>+SUM(D375:F375)</f>
        <v>2010</v>
      </c>
      <c r="H375" s="26">
        <v>468</v>
      </c>
      <c r="I375" s="26">
        <v>533</v>
      </c>
      <c r="J375" s="36">
        <v>438</v>
      </c>
      <c r="K375" s="33">
        <f>SUM(H375:J375)</f>
        <v>1439</v>
      </c>
      <c r="L375" s="32">
        <v>518</v>
      </c>
      <c r="M375" s="32">
        <v>423</v>
      </c>
      <c r="N375" s="32">
        <v>465</v>
      </c>
      <c r="O375" s="33">
        <f>SUM(L375:N375)</f>
        <v>1406</v>
      </c>
      <c r="P375" s="67">
        <v>461</v>
      </c>
      <c r="Q375" s="67">
        <v>356</v>
      </c>
      <c r="R375" s="67">
        <v>367</v>
      </c>
      <c r="S375" s="67">
        <f>SUM(P375:R375)</f>
        <v>1184</v>
      </c>
      <c r="T375" s="33">
        <f>SUM(G375,O375,K375, S375)</f>
        <v>6039</v>
      </c>
    </row>
    <row r="376" spans="3:20" ht="15.75" x14ac:dyDescent="0.25">
      <c r="C376" s="4" t="s">
        <v>26</v>
      </c>
      <c r="D376" s="32">
        <v>645</v>
      </c>
      <c r="E376" s="32">
        <v>506</v>
      </c>
      <c r="F376" s="32">
        <v>545</v>
      </c>
      <c r="G376" s="33">
        <f t="shared" ref="G376:G389" si="61">+SUM(D376:F376)</f>
        <v>1696</v>
      </c>
      <c r="H376" s="26">
        <v>365</v>
      </c>
      <c r="I376" s="26">
        <v>467</v>
      </c>
      <c r="J376" s="36">
        <v>402</v>
      </c>
      <c r="K376" s="33">
        <f t="shared" ref="K376:K389" si="62">SUM(H376:J376)</f>
        <v>1234</v>
      </c>
      <c r="L376" s="32">
        <v>473</v>
      </c>
      <c r="M376" s="32">
        <v>394</v>
      </c>
      <c r="N376" s="32">
        <v>326</v>
      </c>
      <c r="O376" s="33">
        <f t="shared" ref="O376:O389" si="63">SUM(L376:N376)</f>
        <v>1193</v>
      </c>
      <c r="P376" s="67">
        <v>441</v>
      </c>
      <c r="Q376" s="67">
        <v>284</v>
      </c>
      <c r="R376" s="67">
        <v>274</v>
      </c>
      <c r="S376" s="67">
        <f t="shared" ref="S376:S389" si="64">SUM(P376:R376)</f>
        <v>999</v>
      </c>
      <c r="T376" s="33">
        <f t="shared" ref="T376:T389" si="65">SUM(G376,O376,K376, S376)</f>
        <v>5122</v>
      </c>
    </row>
    <row r="377" spans="3:20" ht="15.75" x14ac:dyDescent="0.25">
      <c r="C377" s="4" t="s">
        <v>28</v>
      </c>
      <c r="D377" s="32">
        <v>23</v>
      </c>
      <c r="E377" s="32">
        <v>13</v>
      </c>
      <c r="F377" s="32">
        <v>8</v>
      </c>
      <c r="G377" s="33">
        <f t="shared" si="61"/>
        <v>44</v>
      </c>
      <c r="H377" s="26">
        <v>4</v>
      </c>
      <c r="I377" s="26">
        <v>17</v>
      </c>
      <c r="J377" s="36">
        <v>13</v>
      </c>
      <c r="K377" s="33">
        <f t="shared" si="62"/>
        <v>34</v>
      </c>
      <c r="L377" s="32">
        <v>22</v>
      </c>
      <c r="M377" s="32">
        <v>8</v>
      </c>
      <c r="N377" s="32">
        <v>8</v>
      </c>
      <c r="O377" s="33">
        <f t="shared" si="63"/>
        <v>38</v>
      </c>
      <c r="P377" s="67">
        <v>6</v>
      </c>
      <c r="Q377" s="67">
        <v>2</v>
      </c>
      <c r="R377" s="67">
        <v>2</v>
      </c>
      <c r="S377" s="67">
        <f t="shared" si="64"/>
        <v>10</v>
      </c>
      <c r="T377" s="33">
        <f t="shared" si="65"/>
        <v>126</v>
      </c>
    </row>
    <row r="378" spans="3:20" ht="15.75" x14ac:dyDescent="0.25">
      <c r="C378" s="4" t="s">
        <v>30</v>
      </c>
      <c r="D378" s="32">
        <v>36</v>
      </c>
      <c r="E378" s="32">
        <v>37</v>
      </c>
      <c r="F378" s="32">
        <v>35</v>
      </c>
      <c r="G378" s="33">
        <f t="shared" si="61"/>
        <v>108</v>
      </c>
      <c r="H378" s="26">
        <v>19</v>
      </c>
      <c r="I378" s="26">
        <v>27</v>
      </c>
      <c r="J378" s="36">
        <v>37</v>
      </c>
      <c r="K378" s="33">
        <f t="shared" si="62"/>
        <v>83</v>
      </c>
      <c r="L378" s="32">
        <v>27</v>
      </c>
      <c r="M378" s="32">
        <v>37</v>
      </c>
      <c r="N378" s="32">
        <v>35</v>
      </c>
      <c r="O378" s="33">
        <f t="shared" si="63"/>
        <v>99</v>
      </c>
      <c r="P378" s="67">
        <v>30</v>
      </c>
      <c r="Q378" s="67">
        <v>22</v>
      </c>
      <c r="R378" s="67">
        <v>34</v>
      </c>
      <c r="S378" s="67">
        <f>SUM(P378:R378)</f>
        <v>86</v>
      </c>
      <c r="T378" s="33">
        <f t="shared" si="65"/>
        <v>376</v>
      </c>
    </row>
    <row r="379" spans="3:20" ht="15.75" x14ac:dyDescent="0.25">
      <c r="C379" s="4" t="s">
        <v>32</v>
      </c>
      <c r="D379" s="32">
        <v>0</v>
      </c>
      <c r="E379" s="32">
        <v>3</v>
      </c>
      <c r="F379" s="32">
        <v>2</v>
      </c>
      <c r="G379" s="33">
        <f t="shared" si="61"/>
        <v>5</v>
      </c>
      <c r="H379" s="26">
        <v>1</v>
      </c>
      <c r="I379" s="26">
        <v>1</v>
      </c>
      <c r="J379" s="32">
        <v>0</v>
      </c>
      <c r="K379" s="33">
        <f t="shared" si="62"/>
        <v>2</v>
      </c>
      <c r="L379" s="32">
        <v>0</v>
      </c>
      <c r="M379" s="32">
        <v>0</v>
      </c>
      <c r="N379" s="32">
        <v>0</v>
      </c>
      <c r="O379" s="33">
        <f t="shared" si="63"/>
        <v>0</v>
      </c>
      <c r="P379" s="67">
        <v>0</v>
      </c>
      <c r="Q379" s="67">
        <v>0</v>
      </c>
      <c r="R379" s="67">
        <v>0</v>
      </c>
      <c r="S379" s="67">
        <f>SUM(P379:R379)</f>
        <v>0</v>
      </c>
      <c r="T379" s="33">
        <f t="shared" si="65"/>
        <v>7</v>
      </c>
    </row>
    <row r="380" spans="3:20" ht="15.75" x14ac:dyDescent="0.25">
      <c r="C380" s="4" t="s">
        <v>59</v>
      </c>
      <c r="D380" s="32">
        <v>12</v>
      </c>
      <c r="E380" s="32">
        <v>12</v>
      </c>
      <c r="F380" s="32">
        <v>13</v>
      </c>
      <c r="G380" s="33">
        <f t="shared" si="61"/>
        <v>37</v>
      </c>
      <c r="H380" s="34">
        <v>9</v>
      </c>
      <c r="I380" s="34">
        <v>19</v>
      </c>
      <c r="J380" s="35">
        <v>12</v>
      </c>
      <c r="K380" s="33">
        <f t="shared" si="62"/>
        <v>40</v>
      </c>
      <c r="L380" s="32">
        <v>635</v>
      </c>
      <c r="M380" s="32">
        <v>597</v>
      </c>
      <c r="N380" s="32">
        <v>648</v>
      </c>
      <c r="O380" s="33">
        <f t="shared" si="63"/>
        <v>1880</v>
      </c>
      <c r="P380" s="67">
        <v>647</v>
      </c>
      <c r="Q380" s="67">
        <v>554</v>
      </c>
      <c r="R380" s="67">
        <v>615</v>
      </c>
      <c r="S380" s="67">
        <f t="shared" si="64"/>
        <v>1816</v>
      </c>
      <c r="T380" s="33">
        <f t="shared" si="65"/>
        <v>3773</v>
      </c>
    </row>
    <row r="381" spans="3:20" ht="15.75" x14ac:dyDescent="0.25">
      <c r="C381" s="4" t="s">
        <v>60</v>
      </c>
      <c r="D381" s="32">
        <v>0</v>
      </c>
      <c r="E381" s="32">
        <v>1</v>
      </c>
      <c r="F381" s="32">
        <v>5</v>
      </c>
      <c r="G381" s="33">
        <f t="shared" si="61"/>
        <v>6</v>
      </c>
      <c r="H381" s="34">
        <v>1</v>
      </c>
      <c r="I381" s="34">
        <v>1</v>
      </c>
      <c r="J381" s="35">
        <v>1</v>
      </c>
      <c r="K381" s="33">
        <f t="shared" si="62"/>
        <v>3</v>
      </c>
      <c r="L381" s="32">
        <v>4</v>
      </c>
      <c r="M381" s="32">
        <v>1</v>
      </c>
      <c r="N381" s="32">
        <v>1</v>
      </c>
      <c r="O381" s="33">
        <f t="shared" si="63"/>
        <v>6</v>
      </c>
      <c r="P381" s="68">
        <v>5</v>
      </c>
      <c r="Q381" s="68">
        <v>0</v>
      </c>
      <c r="R381" s="68">
        <v>1</v>
      </c>
      <c r="S381" s="67">
        <f t="shared" si="64"/>
        <v>6</v>
      </c>
      <c r="T381" s="33">
        <f t="shared" si="65"/>
        <v>21</v>
      </c>
    </row>
    <row r="382" spans="3:20" ht="15.75" x14ac:dyDescent="0.25">
      <c r="C382" s="4" t="s">
        <v>61</v>
      </c>
      <c r="D382" s="32">
        <v>532</v>
      </c>
      <c r="E382" s="32">
        <v>377</v>
      </c>
      <c r="F382" s="32">
        <v>427</v>
      </c>
      <c r="G382" s="33">
        <f>+SUM(D382:F382)</f>
        <v>1336</v>
      </c>
      <c r="H382" s="34">
        <v>320</v>
      </c>
      <c r="I382" s="34">
        <v>352</v>
      </c>
      <c r="J382" s="35">
        <v>342</v>
      </c>
      <c r="K382" s="33">
        <f t="shared" si="62"/>
        <v>1014</v>
      </c>
      <c r="L382" s="32">
        <v>430</v>
      </c>
      <c r="M382" s="32">
        <v>406</v>
      </c>
      <c r="N382" s="32">
        <v>401</v>
      </c>
      <c r="O382" s="33">
        <f t="shared" si="63"/>
        <v>1237</v>
      </c>
      <c r="P382" s="68">
        <v>400</v>
      </c>
      <c r="Q382" s="68">
        <v>345</v>
      </c>
      <c r="R382" s="68">
        <v>2729</v>
      </c>
      <c r="S382" s="67">
        <f t="shared" si="64"/>
        <v>3474</v>
      </c>
      <c r="T382" s="33">
        <f t="shared" si="65"/>
        <v>7061</v>
      </c>
    </row>
    <row r="383" spans="3:20" ht="15.75" x14ac:dyDescent="0.25">
      <c r="C383" s="4" t="s">
        <v>62</v>
      </c>
      <c r="D383" s="32">
        <v>195</v>
      </c>
      <c r="E383" s="32">
        <v>160</v>
      </c>
      <c r="F383" s="32">
        <v>134</v>
      </c>
      <c r="G383" s="33">
        <f t="shared" si="61"/>
        <v>489</v>
      </c>
      <c r="H383" s="26">
        <v>134</v>
      </c>
      <c r="I383" s="26">
        <v>174</v>
      </c>
      <c r="J383" s="36">
        <v>188</v>
      </c>
      <c r="K383" s="33">
        <f t="shared" si="62"/>
        <v>496</v>
      </c>
      <c r="L383" s="32">
        <v>149</v>
      </c>
      <c r="M383" s="32">
        <v>146</v>
      </c>
      <c r="N383" s="32">
        <v>193</v>
      </c>
      <c r="O383" s="33">
        <f t="shared" si="63"/>
        <v>488</v>
      </c>
      <c r="P383" s="67">
        <v>171</v>
      </c>
      <c r="Q383" s="67">
        <v>173</v>
      </c>
      <c r="R383" s="67">
        <v>361</v>
      </c>
      <c r="S383" s="67">
        <f t="shared" si="64"/>
        <v>705</v>
      </c>
      <c r="T383" s="33">
        <f t="shared" si="65"/>
        <v>2178</v>
      </c>
    </row>
    <row r="384" spans="3:20" ht="15.75" x14ac:dyDescent="0.25">
      <c r="C384" s="4" t="s">
        <v>63</v>
      </c>
      <c r="D384" s="32">
        <v>43</v>
      </c>
      <c r="E384" s="32">
        <v>29</v>
      </c>
      <c r="F384" s="32">
        <v>35</v>
      </c>
      <c r="G384" s="33">
        <f t="shared" si="61"/>
        <v>107</v>
      </c>
      <c r="H384" s="34">
        <v>23</v>
      </c>
      <c r="I384" s="34">
        <v>31</v>
      </c>
      <c r="J384" s="35">
        <v>35</v>
      </c>
      <c r="K384" s="33">
        <f t="shared" si="62"/>
        <v>89</v>
      </c>
      <c r="L384" s="32">
        <v>33</v>
      </c>
      <c r="M384" s="32">
        <v>29</v>
      </c>
      <c r="N384" s="32">
        <v>39</v>
      </c>
      <c r="O384" s="33">
        <f t="shared" si="63"/>
        <v>101</v>
      </c>
      <c r="P384" s="68">
        <v>47</v>
      </c>
      <c r="Q384" s="68">
        <v>25</v>
      </c>
      <c r="R384" s="68">
        <v>42</v>
      </c>
      <c r="S384" s="67">
        <f t="shared" si="64"/>
        <v>114</v>
      </c>
      <c r="T384" s="33">
        <f t="shared" si="65"/>
        <v>411</v>
      </c>
    </row>
    <row r="385" spans="3:20" ht="15.75" x14ac:dyDescent="0.25">
      <c r="C385" s="4" t="s">
        <v>64</v>
      </c>
      <c r="D385" s="32">
        <v>4</v>
      </c>
      <c r="E385" s="32">
        <v>6</v>
      </c>
      <c r="F385" s="32">
        <v>6</v>
      </c>
      <c r="G385" s="33">
        <f>+SUM(D385:F385)</f>
        <v>16</v>
      </c>
      <c r="H385" s="26">
        <v>4</v>
      </c>
      <c r="I385" s="26">
        <v>2</v>
      </c>
      <c r="J385" s="36">
        <v>2</v>
      </c>
      <c r="K385" s="33">
        <f t="shared" si="62"/>
        <v>8</v>
      </c>
      <c r="L385" s="32">
        <v>2</v>
      </c>
      <c r="M385" s="32">
        <v>2</v>
      </c>
      <c r="N385" s="32">
        <v>4</v>
      </c>
      <c r="O385" s="33">
        <f t="shared" si="63"/>
        <v>8</v>
      </c>
      <c r="P385" s="67">
        <v>4</v>
      </c>
      <c r="Q385" s="67">
        <v>3</v>
      </c>
      <c r="R385" s="67">
        <v>1</v>
      </c>
      <c r="S385" s="67">
        <f t="shared" si="64"/>
        <v>8</v>
      </c>
      <c r="T385" s="33">
        <f t="shared" si="65"/>
        <v>40</v>
      </c>
    </row>
    <row r="386" spans="3:20" ht="15.75" x14ac:dyDescent="0.25">
      <c r="C386" s="4" t="s">
        <v>82</v>
      </c>
      <c r="D386" s="32">
        <v>146</v>
      </c>
      <c r="E386" s="32">
        <v>124</v>
      </c>
      <c r="F386" s="32">
        <v>129</v>
      </c>
      <c r="G386" s="33">
        <f t="shared" si="61"/>
        <v>399</v>
      </c>
      <c r="H386" s="26">
        <v>96</v>
      </c>
      <c r="I386" s="26">
        <v>127</v>
      </c>
      <c r="J386" s="36">
        <v>127</v>
      </c>
      <c r="K386" s="33">
        <f t="shared" si="62"/>
        <v>350</v>
      </c>
      <c r="L386" s="32">
        <v>120</v>
      </c>
      <c r="M386" s="32">
        <v>125</v>
      </c>
      <c r="N386" s="32">
        <v>94</v>
      </c>
      <c r="O386" s="33">
        <f t="shared" si="63"/>
        <v>339</v>
      </c>
      <c r="P386" s="67">
        <v>124</v>
      </c>
      <c r="Q386" s="67">
        <v>103</v>
      </c>
      <c r="R386" s="67">
        <v>82</v>
      </c>
      <c r="S386" s="67">
        <f t="shared" si="64"/>
        <v>309</v>
      </c>
      <c r="T386" s="33">
        <f t="shared" si="65"/>
        <v>1397</v>
      </c>
    </row>
    <row r="387" spans="3:20" ht="15.75" x14ac:dyDescent="0.25">
      <c r="C387" s="4" t="s">
        <v>66</v>
      </c>
      <c r="D387" s="32">
        <v>15</v>
      </c>
      <c r="E387" s="32">
        <v>20</v>
      </c>
      <c r="F387" s="32">
        <v>22</v>
      </c>
      <c r="G387" s="33">
        <f t="shared" si="61"/>
        <v>57</v>
      </c>
      <c r="H387" s="34">
        <v>10</v>
      </c>
      <c r="I387" s="34">
        <v>31</v>
      </c>
      <c r="J387" s="35">
        <v>35</v>
      </c>
      <c r="K387" s="33">
        <f t="shared" si="62"/>
        <v>76</v>
      </c>
      <c r="L387" s="32">
        <v>26</v>
      </c>
      <c r="M387" s="32">
        <v>14</v>
      </c>
      <c r="N387" s="32">
        <v>27</v>
      </c>
      <c r="O387" s="33">
        <f t="shared" si="63"/>
        <v>67</v>
      </c>
      <c r="P387" s="68">
        <v>20</v>
      </c>
      <c r="Q387" s="68">
        <v>18</v>
      </c>
      <c r="R387" s="68">
        <v>20</v>
      </c>
      <c r="S387" s="67">
        <f t="shared" si="64"/>
        <v>58</v>
      </c>
      <c r="T387" s="33">
        <f t="shared" si="65"/>
        <v>258</v>
      </c>
    </row>
    <row r="388" spans="3:20" ht="15.75" x14ac:dyDescent="0.25">
      <c r="C388" s="4" t="s">
        <v>67</v>
      </c>
      <c r="D388" s="32">
        <v>18</v>
      </c>
      <c r="E388" s="32">
        <v>11</v>
      </c>
      <c r="F388" s="32">
        <v>15</v>
      </c>
      <c r="G388" s="33">
        <f t="shared" si="61"/>
        <v>44</v>
      </c>
      <c r="H388" s="34">
        <v>23</v>
      </c>
      <c r="I388" s="34">
        <v>25</v>
      </c>
      <c r="J388" s="35">
        <v>28</v>
      </c>
      <c r="K388" s="33">
        <f t="shared" si="62"/>
        <v>76</v>
      </c>
      <c r="L388" s="32">
        <v>36</v>
      </c>
      <c r="M388" s="32">
        <v>43</v>
      </c>
      <c r="N388" s="32">
        <v>20</v>
      </c>
      <c r="O388" s="33">
        <f t="shared" si="63"/>
        <v>99</v>
      </c>
      <c r="P388" s="68">
        <v>16</v>
      </c>
      <c r="Q388" s="68">
        <v>21</v>
      </c>
      <c r="R388" s="68">
        <v>45</v>
      </c>
      <c r="S388" s="67">
        <f t="shared" si="64"/>
        <v>82</v>
      </c>
      <c r="T388" s="33">
        <f t="shared" si="65"/>
        <v>301</v>
      </c>
    </row>
    <row r="389" spans="3:20" ht="15.75" x14ac:dyDescent="0.25">
      <c r="C389" s="4" t="s">
        <v>68</v>
      </c>
      <c r="D389" s="32">
        <v>21</v>
      </c>
      <c r="E389" s="32">
        <v>24</v>
      </c>
      <c r="F389" s="32">
        <v>75</v>
      </c>
      <c r="G389" s="33">
        <f t="shared" si="61"/>
        <v>120</v>
      </c>
      <c r="H389" s="34">
        <v>100</v>
      </c>
      <c r="I389" s="34">
        <v>255</v>
      </c>
      <c r="J389" s="35">
        <v>232</v>
      </c>
      <c r="K389" s="33">
        <f t="shared" si="62"/>
        <v>587</v>
      </c>
      <c r="L389" s="32">
        <v>221</v>
      </c>
      <c r="M389" s="32">
        <v>220</v>
      </c>
      <c r="N389" s="32">
        <v>189</v>
      </c>
      <c r="O389" s="33">
        <f t="shared" si="63"/>
        <v>630</v>
      </c>
      <c r="P389" s="68">
        <v>260</v>
      </c>
      <c r="Q389" s="68">
        <v>170</v>
      </c>
      <c r="R389" s="68">
        <v>214</v>
      </c>
      <c r="S389" s="67">
        <f t="shared" si="64"/>
        <v>644</v>
      </c>
      <c r="T389" s="33">
        <f t="shared" si="65"/>
        <v>1981</v>
      </c>
    </row>
    <row r="390" spans="3:20" ht="15.75" x14ac:dyDescent="0.25">
      <c r="C390" s="50" t="s">
        <v>69</v>
      </c>
      <c r="D390" s="33">
        <f t="shared" ref="D390:T390" si="66">SUM(D375:D389)</f>
        <v>2522</v>
      </c>
      <c r="E390" s="33">
        <f t="shared" si="66"/>
        <v>1919</v>
      </c>
      <c r="F390" s="33">
        <f t="shared" si="66"/>
        <v>2033</v>
      </c>
      <c r="G390" s="33">
        <f t="shared" si="66"/>
        <v>6474</v>
      </c>
      <c r="H390" s="33">
        <f t="shared" si="66"/>
        <v>1577</v>
      </c>
      <c r="I390" s="33">
        <f t="shared" si="66"/>
        <v>2062</v>
      </c>
      <c r="J390" s="33">
        <f t="shared" si="66"/>
        <v>1892</v>
      </c>
      <c r="K390" s="33">
        <f t="shared" si="66"/>
        <v>5531</v>
      </c>
      <c r="L390" s="33">
        <f t="shared" si="66"/>
        <v>2696</v>
      </c>
      <c r="M390" s="33">
        <f t="shared" si="66"/>
        <v>2445</v>
      </c>
      <c r="N390" s="33">
        <f t="shared" si="66"/>
        <v>2450</v>
      </c>
      <c r="O390" s="33">
        <f t="shared" si="66"/>
        <v>7591</v>
      </c>
      <c r="P390" s="33">
        <f t="shared" si="66"/>
        <v>2632</v>
      </c>
      <c r="Q390" s="33">
        <f t="shared" si="66"/>
        <v>2076</v>
      </c>
      <c r="R390" s="33">
        <f t="shared" si="66"/>
        <v>4787</v>
      </c>
      <c r="S390" s="33">
        <f t="shared" si="66"/>
        <v>9495</v>
      </c>
      <c r="T390" s="33">
        <f t="shared" si="66"/>
        <v>29091</v>
      </c>
    </row>
    <row r="391" spans="3:20" ht="15.75" x14ac:dyDescent="0.25">
      <c r="C391" s="94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</row>
    <row r="392" spans="3:20" ht="15.75" x14ac:dyDescent="0.25">
      <c r="C392" s="94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</row>
    <row r="393" spans="3:20" ht="15.75" x14ac:dyDescent="0.25">
      <c r="C393" s="94"/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</row>
    <row r="394" spans="3:20" ht="15.75" x14ac:dyDescent="0.25">
      <c r="C394" s="94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</row>
    <row r="395" spans="3:20" ht="15.75" x14ac:dyDescent="0.25">
      <c r="C395" s="94"/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</row>
    <row r="396" spans="3:20" ht="15.75" x14ac:dyDescent="0.25">
      <c r="C396" s="94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</row>
    <row r="397" spans="3:20" ht="15.75" x14ac:dyDescent="0.25">
      <c r="C397" s="94"/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</row>
    <row r="398" spans="3:20" ht="15.75" x14ac:dyDescent="0.25">
      <c r="C398" s="94"/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</row>
    <row r="399" spans="3:20" ht="15.75" x14ac:dyDescent="0.25">
      <c r="C399" s="94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</row>
    <row r="400" spans="3:20" ht="15.75" x14ac:dyDescent="0.25">
      <c r="C400" s="94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</row>
    <row r="401" spans="3:20" ht="15.75" x14ac:dyDescent="0.25">
      <c r="C401" s="94"/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</row>
    <row r="402" spans="3:20" ht="15.75" x14ac:dyDescent="0.25">
      <c r="C402" s="94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</row>
    <row r="403" spans="3:20" ht="15.75" x14ac:dyDescent="0.25">
      <c r="C403" s="94"/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</row>
    <row r="404" spans="3:20" ht="15.75" x14ac:dyDescent="0.25">
      <c r="C404" s="94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</row>
    <row r="405" spans="3:20" ht="15.75" x14ac:dyDescent="0.25">
      <c r="C405" s="94"/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</row>
    <row r="406" spans="3:20" ht="15.75" x14ac:dyDescent="0.25">
      <c r="C406" s="94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</row>
    <row r="407" spans="3:20" ht="15.75" x14ac:dyDescent="0.25">
      <c r="C407" s="94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</row>
    <row r="408" spans="3:20" ht="15.75" x14ac:dyDescent="0.25">
      <c r="C408" s="94"/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</row>
    <row r="409" spans="3:20" ht="15.75" x14ac:dyDescent="0.25">
      <c r="C409" s="94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</row>
    <row r="410" spans="3:20" ht="15.75" x14ac:dyDescent="0.25">
      <c r="C410" s="94"/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</row>
    <row r="411" spans="3:20" ht="15.75" x14ac:dyDescent="0.25">
      <c r="C411" s="89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</row>
    <row r="412" spans="3:20" ht="15.75" x14ac:dyDescent="0.25">
      <c r="C412" s="89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</row>
    <row r="413" spans="3:20" ht="15.75" x14ac:dyDescent="0.25">
      <c r="C413" s="2"/>
      <c r="D413" s="3"/>
      <c r="E413" s="3"/>
      <c r="F413" s="3"/>
      <c r="G413" s="8"/>
      <c r="H413" s="3"/>
      <c r="I413" s="3"/>
      <c r="J413" s="3"/>
      <c r="K413" s="8"/>
      <c r="L413" s="3"/>
      <c r="M413" s="3"/>
      <c r="N413" s="3"/>
      <c r="O413" s="8"/>
      <c r="P413" s="80"/>
      <c r="Q413" s="80"/>
      <c r="R413" s="80"/>
      <c r="S413" s="81"/>
    </row>
    <row r="414" spans="3:20" ht="16.5" thickBot="1" x14ac:dyDescent="0.3">
      <c r="C414" s="2"/>
      <c r="D414" s="3"/>
      <c r="E414" s="3"/>
      <c r="F414" s="3"/>
      <c r="G414" s="8"/>
      <c r="H414" s="3"/>
      <c r="I414" s="3"/>
      <c r="J414" s="3"/>
      <c r="K414" s="8"/>
      <c r="L414" s="3"/>
      <c r="M414" s="3"/>
      <c r="N414" s="3"/>
      <c r="O414" s="8"/>
      <c r="P414" s="80"/>
      <c r="Q414" s="80"/>
      <c r="R414" s="80"/>
      <c r="S414" s="81"/>
    </row>
    <row r="415" spans="3:20" ht="15.75" x14ac:dyDescent="0.25">
      <c r="C415" s="107" t="s">
        <v>84</v>
      </c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9"/>
    </row>
    <row r="416" spans="3:20" ht="15.75" x14ac:dyDescent="0.25">
      <c r="C416" s="99" t="s">
        <v>71</v>
      </c>
      <c r="D416" s="101" t="s">
        <v>2</v>
      </c>
      <c r="E416" s="101"/>
      <c r="F416" s="101"/>
      <c r="G416" s="101"/>
      <c r="H416" s="101" t="s">
        <v>3</v>
      </c>
      <c r="I416" s="101"/>
      <c r="J416" s="101"/>
      <c r="K416" s="101"/>
      <c r="L416" s="101" t="s">
        <v>4</v>
      </c>
      <c r="M416" s="101"/>
      <c r="N416" s="101"/>
      <c r="O416" s="101"/>
      <c r="P416" s="101" t="s">
        <v>5</v>
      </c>
      <c r="Q416" s="101"/>
      <c r="R416" s="101"/>
      <c r="S416" s="101"/>
      <c r="T416" s="102" t="s">
        <v>6</v>
      </c>
    </row>
    <row r="417" spans="3:20" ht="16.5" thickBot="1" x14ac:dyDescent="0.3">
      <c r="C417" s="100"/>
      <c r="D417" s="49" t="s">
        <v>7</v>
      </c>
      <c r="E417" s="49" t="s">
        <v>8</v>
      </c>
      <c r="F417" s="49" t="s">
        <v>9</v>
      </c>
      <c r="G417" s="49" t="s">
        <v>10</v>
      </c>
      <c r="H417" s="49" t="s">
        <v>11</v>
      </c>
      <c r="I417" s="49" t="s">
        <v>12</v>
      </c>
      <c r="J417" s="49" t="s">
        <v>13</v>
      </c>
      <c r="K417" s="49" t="s">
        <v>14</v>
      </c>
      <c r="L417" s="49" t="s">
        <v>15</v>
      </c>
      <c r="M417" s="49" t="s">
        <v>16</v>
      </c>
      <c r="N417" s="49" t="s">
        <v>17</v>
      </c>
      <c r="O417" s="49" t="s">
        <v>18</v>
      </c>
      <c r="P417" s="49" t="s">
        <v>19</v>
      </c>
      <c r="Q417" s="49" t="s">
        <v>20</v>
      </c>
      <c r="R417" s="49" t="s">
        <v>21</v>
      </c>
      <c r="S417" s="49" t="s">
        <v>22</v>
      </c>
      <c r="T417" s="103"/>
    </row>
    <row r="418" spans="3:20" ht="15.75" x14ac:dyDescent="0.25">
      <c r="C418" s="5" t="s">
        <v>24</v>
      </c>
      <c r="D418" s="32">
        <v>402</v>
      </c>
      <c r="E418" s="32">
        <v>396</v>
      </c>
      <c r="F418" s="32">
        <v>433</v>
      </c>
      <c r="G418" s="33">
        <f>+SUM(D418:F418)</f>
        <v>1231</v>
      </c>
      <c r="H418" s="26">
        <v>341</v>
      </c>
      <c r="I418" s="26">
        <v>346</v>
      </c>
      <c r="J418" s="36">
        <v>390</v>
      </c>
      <c r="K418" s="33">
        <f>SUM(H418:J418)</f>
        <v>1077</v>
      </c>
      <c r="L418" s="32">
        <v>379</v>
      </c>
      <c r="M418" s="32">
        <v>410</v>
      </c>
      <c r="N418" s="32">
        <v>346</v>
      </c>
      <c r="O418" s="33">
        <f>SUM(L418:N418)</f>
        <v>1135</v>
      </c>
      <c r="P418" s="67">
        <v>343</v>
      </c>
      <c r="Q418" s="67">
        <v>305</v>
      </c>
      <c r="R418" s="67">
        <v>349</v>
      </c>
      <c r="S418" s="67">
        <f>SUM(P418:R418)</f>
        <v>997</v>
      </c>
      <c r="T418" s="33">
        <f>SUM(G418,O418,K418, S418)</f>
        <v>4440</v>
      </c>
    </row>
    <row r="419" spans="3:20" ht="15.75" x14ac:dyDescent="0.25">
      <c r="C419" s="4" t="s">
        <v>26</v>
      </c>
      <c r="D419" s="32">
        <v>370</v>
      </c>
      <c r="E419" s="32">
        <v>362</v>
      </c>
      <c r="F419" s="32">
        <v>413</v>
      </c>
      <c r="G419" s="33">
        <f t="shared" ref="G419:G432" si="67">+SUM(D419:F419)</f>
        <v>1145</v>
      </c>
      <c r="H419" s="26">
        <v>342</v>
      </c>
      <c r="I419" s="26">
        <v>353</v>
      </c>
      <c r="J419" s="36">
        <v>359</v>
      </c>
      <c r="K419" s="33">
        <f t="shared" ref="K419:K432" si="68">SUM(H419:J419)</f>
        <v>1054</v>
      </c>
      <c r="L419" s="32">
        <v>363</v>
      </c>
      <c r="M419" s="32">
        <v>367</v>
      </c>
      <c r="N419" s="32">
        <v>331</v>
      </c>
      <c r="O419" s="33">
        <f t="shared" ref="O419:O432" si="69">SUM(L419:N419)</f>
        <v>1061</v>
      </c>
      <c r="P419" s="67">
        <v>339</v>
      </c>
      <c r="Q419" s="67">
        <v>243</v>
      </c>
      <c r="R419" s="67">
        <v>338</v>
      </c>
      <c r="S419" s="67">
        <f t="shared" ref="S419:S432" si="70">SUM(P419:R419)</f>
        <v>920</v>
      </c>
      <c r="T419" s="33">
        <f t="shared" ref="T419:T432" si="71">SUM(G419,O419,K419, S419)</f>
        <v>4180</v>
      </c>
    </row>
    <row r="420" spans="3:20" ht="15.75" x14ac:dyDescent="0.25">
      <c r="C420" s="4" t="s">
        <v>28</v>
      </c>
      <c r="D420" s="32">
        <v>1</v>
      </c>
      <c r="E420" s="32">
        <v>0</v>
      </c>
      <c r="F420" s="32">
        <v>1</v>
      </c>
      <c r="G420" s="33">
        <f t="shared" si="67"/>
        <v>2</v>
      </c>
      <c r="H420" s="32">
        <v>0</v>
      </c>
      <c r="I420" s="26">
        <v>0</v>
      </c>
      <c r="J420" s="32">
        <v>0</v>
      </c>
      <c r="K420" s="33">
        <f t="shared" si="68"/>
        <v>0</v>
      </c>
      <c r="L420" s="32">
        <v>2</v>
      </c>
      <c r="M420" s="32">
        <v>3</v>
      </c>
      <c r="N420" s="32">
        <v>1</v>
      </c>
      <c r="O420" s="33">
        <f t="shared" si="69"/>
        <v>6</v>
      </c>
      <c r="P420" s="67">
        <v>3</v>
      </c>
      <c r="Q420" s="67">
        <v>0</v>
      </c>
      <c r="R420" s="67">
        <v>2</v>
      </c>
      <c r="S420" s="67">
        <f t="shared" si="70"/>
        <v>5</v>
      </c>
      <c r="T420" s="33">
        <f t="shared" si="71"/>
        <v>13</v>
      </c>
    </row>
    <row r="421" spans="3:20" ht="15.75" x14ac:dyDescent="0.25">
      <c r="C421" s="4" t="s">
        <v>30</v>
      </c>
      <c r="D421" s="32">
        <v>39</v>
      </c>
      <c r="E421" s="32">
        <v>34</v>
      </c>
      <c r="F421" s="32">
        <v>34</v>
      </c>
      <c r="G421" s="33">
        <f t="shared" si="67"/>
        <v>107</v>
      </c>
      <c r="H421" s="26">
        <v>47</v>
      </c>
      <c r="I421" s="26">
        <v>52</v>
      </c>
      <c r="J421" s="36">
        <v>35</v>
      </c>
      <c r="K421" s="33">
        <f t="shared" si="68"/>
        <v>134</v>
      </c>
      <c r="L421" s="32">
        <v>32</v>
      </c>
      <c r="M421" s="32">
        <v>45</v>
      </c>
      <c r="N421" s="32">
        <v>35</v>
      </c>
      <c r="O421" s="33">
        <f t="shared" si="69"/>
        <v>112</v>
      </c>
      <c r="P421" s="67">
        <v>36</v>
      </c>
      <c r="Q421" s="67">
        <v>42</v>
      </c>
      <c r="R421" s="67">
        <v>38</v>
      </c>
      <c r="S421" s="67">
        <f>SUM(P421:R421)</f>
        <v>116</v>
      </c>
      <c r="T421" s="33">
        <f t="shared" si="71"/>
        <v>469</v>
      </c>
    </row>
    <row r="422" spans="3:20" ht="15.75" x14ac:dyDescent="0.25">
      <c r="C422" s="4" t="s">
        <v>32</v>
      </c>
      <c r="D422" s="32">
        <v>0</v>
      </c>
      <c r="E422" s="32">
        <v>4</v>
      </c>
      <c r="F422" s="32">
        <v>7</v>
      </c>
      <c r="G422" s="33">
        <f t="shared" si="67"/>
        <v>11</v>
      </c>
      <c r="H422" s="26">
        <v>2</v>
      </c>
      <c r="I422" s="26">
        <v>2</v>
      </c>
      <c r="J422" s="36">
        <v>4</v>
      </c>
      <c r="K422" s="33">
        <f t="shared" si="68"/>
        <v>8</v>
      </c>
      <c r="L422" s="32">
        <v>2</v>
      </c>
      <c r="M422" s="32">
        <v>0</v>
      </c>
      <c r="N422" s="32">
        <v>0</v>
      </c>
      <c r="O422" s="33">
        <f t="shared" si="69"/>
        <v>2</v>
      </c>
      <c r="P422" s="67">
        <v>0</v>
      </c>
      <c r="Q422" s="67">
        <v>0</v>
      </c>
      <c r="R422" s="67">
        <v>0</v>
      </c>
      <c r="S422" s="67">
        <f>SUM(P422:R422)</f>
        <v>0</v>
      </c>
      <c r="T422" s="33">
        <f t="shared" si="71"/>
        <v>21</v>
      </c>
    </row>
    <row r="423" spans="3:20" ht="15.75" x14ac:dyDescent="0.25">
      <c r="C423" s="4" t="s">
        <v>59</v>
      </c>
      <c r="D423" s="32">
        <v>5</v>
      </c>
      <c r="E423" s="32">
        <v>9</v>
      </c>
      <c r="F423" s="32">
        <v>8</v>
      </c>
      <c r="G423" s="33">
        <f t="shared" si="67"/>
        <v>22</v>
      </c>
      <c r="H423" s="34">
        <v>10</v>
      </c>
      <c r="I423" s="34">
        <v>15</v>
      </c>
      <c r="J423" s="35">
        <v>8</v>
      </c>
      <c r="K423" s="33">
        <f t="shared" si="68"/>
        <v>33</v>
      </c>
      <c r="L423" s="32">
        <v>973</v>
      </c>
      <c r="M423" s="32">
        <v>943</v>
      </c>
      <c r="N423" s="32">
        <v>897</v>
      </c>
      <c r="O423" s="33">
        <f t="shared" si="69"/>
        <v>2813</v>
      </c>
      <c r="P423" s="67">
        <v>986</v>
      </c>
      <c r="Q423" s="67">
        <v>946</v>
      </c>
      <c r="R423" s="67">
        <v>974</v>
      </c>
      <c r="S423" s="67">
        <f t="shared" si="70"/>
        <v>2906</v>
      </c>
      <c r="T423" s="33">
        <f t="shared" si="71"/>
        <v>5774</v>
      </c>
    </row>
    <row r="424" spans="3:20" ht="15.75" x14ac:dyDescent="0.25">
      <c r="C424" s="4" t="s">
        <v>60</v>
      </c>
      <c r="D424" s="32">
        <v>1</v>
      </c>
      <c r="E424" s="32">
        <v>0</v>
      </c>
      <c r="F424" s="32">
        <v>0</v>
      </c>
      <c r="G424" s="33">
        <f t="shared" si="67"/>
        <v>1</v>
      </c>
      <c r="H424" s="34">
        <v>1</v>
      </c>
      <c r="I424" s="34">
        <v>1</v>
      </c>
      <c r="J424" s="35">
        <v>3</v>
      </c>
      <c r="K424" s="33">
        <f t="shared" si="68"/>
        <v>5</v>
      </c>
      <c r="L424" s="32">
        <v>0</v>
      </c>
      <c r="M424" s="32">
        <v>0</v>
      </c>
      <c r="N424" s="32">
        <v>0</v>
      </c>
      <c r="O424" s="33">
        <f t="shared" si="69"/>
        <v>0</v>
      </c>
      <c r="P424" s="67">
        <v>0</v>
      </c>
      <c r="Q424" s="67">
        <v>1</v>
      </c>
      <c r="R424" s="67">
        <v>0</v>
      </c>
      <c r="S424" s="67">
        <f t="shared" si="70"/>
        <v>1</v>
      </c>
      <c r="T424" s="33">
        <f t="shared" si="71"/>
        <v>7</v>
      </c>
    </row>
    <row r="425" spans="3:20" ht="15.75" x14ac:dyDescent="0.25">
      <c r="C425" s="4" t="s">
        <v>61</v>
      </c>
      <c r="D425" s="32">
        <v>893</v>
      </c>
      <c r="E425" s="32">
        <v>713</v>
      </c>
      <c r="F425" s="32">
        <v>881</v>
      </c>
      <c r="G425" s="33">
        <f t="shared" si="67"/>
        <v>2487</v>
      </c>
      <c r="H425" s="34">
        <v>697</v>
      </c>
      <c r="I425" s="34">
        <v>809</v>
      </c>
      <c r="J425" s="35">
        <v>724</v>
      </c>
      <c r="K425" s="33">
        <f t="shared" si="68"/>
        <v>2230</v>
      </c>
      <c r="L425" s="32">
        <v>823</v>
      </c>
      <c r="M425" s="32">
        <v>814</v>
      </c>
      <c r="N425" s="32">
        <v>770</v>
      </c>
      <c r="O425" s="33">
        <f t="shared" si="69"/>
        <v>2407</v>
      </c>
      <c r="P425" s="68">
        <v>868</v>
      </c>
      <c r="Q425" s="68">
        <v>831</v>
      </c>
      <c r="R425" s="68">
        <v>840</v>
      </c>
      <c r="S425" s="67">
        <f t="shared" si="70"/>
        <v>2539</v>
      </c>
      <c r="T425" s="33">
        <f t="shared" si="71"/>
        <v>9663</v>
      </c>
    </row>
    <row r="426" spans="3:20" ht="15.75" x14ac:dyDescent="0.25">
      <c r="C426" s="4" t="s">
        <v>62</v>
      </c>
      <c r="D426" s="32">
        <v>128</v>
      </c>
      <c r="E426" s="32">
        <v>116</v>
      </c>
      <c r="F426" s="32">
        <v>116</v>
      </c>
      <c r="G426" s="33">
        <f t="shared" si="67"/>
        <v>360</v>
      </c>
      <c r="H426" s="34">
        <v>112</v>
      </c>
      <c r="I426" s="34">
        <v>112</v>
      </c>
      <c r="J426" s="35">
        <v>110</v>
      </c>
      <c r="K426" s="33">
        <f t="shared" si="68"/>
        <v>334</v>
      </c>
      <c r="L426" s="32">
        <v>128</v>
      </c>
      <c r="M426" s="32">
        <v>113</v>
      </c>
      <c r="N426" s="32">
        <v>107</v>
      </c>
      <c r="O426" s="33">
        <f t="shared" si="69"/>
        <v>348</v>
      </c>
      <c r="P426" s="68">
        <v>100</v>
      </c>
      <c r="Q426" s="68">
        <v>92</v>
      </c>
      <c r="R426" s="68">
        <v>111</v>
      </c>
      <c r="S426" s="67">
        <f t="shared" si="70"/>
        <v>303</v>
      </c>
      <c r="T426" s="33">
        <f t="shared" si="71"/>
        <v>1345</v>
      </c>
    </row>
    <row r="427" spans="3:20" ht="15.75" x14ac:dyDescent="0.25">
      <c r="C427" s="4" t="s">
        <v>63</v>
      </c>
      <c r="D427" s="32">
        <v>18</v>
      </c>
      <c r="E427" s="32">
        <v>10</v>
      </c>
      <c r="F427" s="32">
        <v>13</v>
      </c>
      <c r="G427" s="33">
        <f>+SUM(D427:F427)</f>
        <v>41</v>
      </c>
      <c r="H427" s="26">
        <v>9</v>
      </c>
      <c r="I427" s="26">
        <v>13</v>
      </c>
      <c r="J427" s="36">
        <v>6</v>
      </c>
      <c r="K427" s="33">
        <f t="shared" si="68"/>
        <v>28</v>
      </c>
      <c r="L427" s="32">
        <v>6</v>
      </c>
      <c r="M427" s="32">
        <v>8</v>
      </c>
      <c r="N427" s="32">
        <v>10</v>
      </c>
      <c r="O427" s="33">
        <f t="shared" si="69"/>
        <v>24</v>
      </c>
      <c r="P427" s="67">
        <v>7</v>
      </c>
      <c r="Q427" s="67">
        <v>6</v>
      </c>
      <c r="R427" s="67">
        <v>7</v>
      </c>
      <c r="S427" s="67">
        <f t="shared" si="70"/>
        <v>20</v>
      </c>
      <c r="T427" s="33">
        <f t="shared" si="71"/>
        <v>113</v>
      </c>
    </row>
    <row r="428" spans="3:20" ht="15.75" x14ac:dyDescent="0.25">
      <c r="C428" s="4" t="s">
        <v>64</v>
      </c>
      <c r="D428" s="32">
        <v>5</v>
      </c>
      <c r="E428" s="32">
        <v>7</v>
      </c>
      <c r="F428" s="32">
        <v>8</v>
      </c>
      <c r="G428" s="33">
        <f>+SUM(D428:F428)</f>
        <v>20</v>
      </c>
      <c r="H428" s="34">
        <v>6</v>
      </c>
      <c r="I428" s="34">
        <v>4</v>
      </c>
      <c r="J428" s="35">
        <v>9</v>
      </c>
      <c r="K428" s="33">
        <f t="shared" si="68"/>
        <v>19</v>
      </c>
      <c r="L428" s="32">
        <v>6</v>
      </c>
      <c r="M428" s="32">
        <v>1</v>
      </c>
      <c r="N428" s="32">
        <v>5</v>
      </c>
      <c r="O428" s="33">
        <f t="shared" si="69"/>
        <v>12</v>
      </c>
      <c r="P428" s="68">
        <v>7</v>
      </c>
      <c r="Q428" s="68">
        <v>6</v>
      </c>
      <c r="R428" s="68">
        <v>5</v>
      </c>
      <c r="S428" s="67">
        <f t="shared" si="70"/>
        <v>18</v>
      </c>
      <c r="T428" s="33">
        <f t="shared" si="71"/>
        <v>69</v>
      </c>
    </row>
    <row r="429" spans="3:20" ht="15.75" x14ac:dyDescent="0.25">
      <c r="C429" s="4" t="s">
        <v>82</v>
      </c>
      <c r="D429" s="32">
        <v>60</v>
      </c>
      <c r="E429" s="32">
        <v>66</v>
      </c>
      <c r="F429" s="32">
        <v>65</v>
      </c>
      <c r="G429" s="33">
        <f t="shared" si="67"/>
        <v>191</v>
      </c>
      <c r="H429" s="26">
        <v>56</v>
      </c>
      <c r="I429" s="26">
        <v>54</v>
      </c>
      <c r="J429" s="36">
        <v>46</v>
      </c>
      <c r="K429" s="33">
        <f t="shared" si="68"/>
        <v>156</v>
      </c>
      <c r="L429" s="32">
        <v>57</v>
      </c>
      <c r="M429" s="32">
        <v>54</v>
      </c>
      <c r="N429" s="32">
        <v>33</v>
      </c>
      <c r="O429" s="33">
        <f t="shared" si="69"/>
        <v>144</v>
      </c>
      <c r="P429" s="67">
        <v>44</v>
      </c>
      <c r="Q429" s="67">
        <v>41</v>
      </c>
      <c r="R429" s="67">
        <v>40</v>
      </c>
      <c r="S429" s="67">
        <f t="shared" si="70"/>
        <v>125</v>
      </c>
      <c r="T429" s="33">
        <f t="shared" si="71"/>
        <v>616</v>
      </c>
    </row>
    <row r="430" spans="3:20" ht="15.75" x14ac:dyDescent="0.25">
      <c r="C430" s="4" t="s">
        <v>66</v>
      </c>
      <c r="D430" s="32">
        <v>2</v>
      </c>
      <c r="E430" s="32">
        <v>2</v>
      </c>
      <c r="F430" s="32">
        <v>5</v>
      </c>
      <c r="G430" s="33">
        <f t="shared" si="67"/>
        <v>9</v>
      </c>
      <c r="H430" s="34">
        <v>1</v>
      </c>
      <c r="I430" s="34">
        <v>3</v>
      </c>
      <c r="J430" s="35">
        <v>1</v>
      </c>
      <c r="K430" s="33">
        <f t="shared" si="68"/>
        <v>5</v>
      </c>
      <c r="L430" s="32">
        <v>3</v>
      </c>
      <c r="M430" s="32">
        <v>3</v>
      </c>
      <c r="N430" s="32">
        <v>4</v>
      </c>
      <c r="O430" s="33">
        <f t="shared" si="69"/>
        <v>10</v>
      </c>
      <c r="P430" s="68">
        <v>4</v>
      </c>
      <c r="Q430" s="68">
        <v>3</v>
      </c>
      <c r="R430" s="68">
        <v>2</v>
      </c>
      <c r="S430" s="67">
        <f t="shared" si="70"/>
        <v>9</v>
      </c>
      <c r="T430" s="33">
        <f t="shared" si="71"/>
        <v>33</v>
      </c>
    </row>
    <row r="431" spans="3:20" ht="15.75" x14ac:dyDescent="0.25">
      <c r="C431" s="4" t="s">
        <v>67</v>
      </c>
      <c r="D431" s="32">
        <v>21</v>
      </c>
      <c r="E431" s="32">
        <v>20</v>
      </c>
      <c r="F431" s="32">
        <v>23</v>
      </c>
      <c r="G431" s="33">
        <f t="shared" si="67"/>
        <v>64</v>
      </c>
      <c r="H431" s="34">
        <v>7</v>
      </c>
      <c r="I431" s="34">
        <v>16</v>
      </c>
      <c r="J431" s="35">
        <v>27</v>
      </c>
      <c r="K431" s="33">
        <f t="shared" si="68"/>
        <v>50</v>
      </c>
      <c r="L431" s="32">
        <v>23</v>
      </c>
      <c r="M431" s="32">
        <v>35</v>
      </c>
      <c r="N431" s="32">
        <v>24</v>
      </c>
      <c r="O431" s="33">
        <f t="shared" si="69"/>
        <v>82</v>
      </c>
      <c r="P431" s="68">
        <v>22</v>
      </c>
      <c r="Q431" s="68">
        <v>10</v>
      </c>
      <c r="R431" s="68">
        <v>22</v>
      </c>
      <c r="S431" s="67">
        <f t="shared" si="70"/>
        <v>54</v>
      </c>
      <c r="T431" s="33">
        <f t="shared" si="71"/>
        <v>250</v>
      </c>
    </row>
    <row r="432" spans="3:20" ht="15.75" x14ac:dyDescent="0.25">
      <c r="C432" s="4" t="s">
        <v>68</v>
      </c>
      <c r="D432" s="32">
        <v>46</v>
      </c>
      <c r="E432" s="32">
        <v>31</v>
      </c>
      <c r="F432" s="32">
        <v>37</v>
      </c>
      <c r="G432" s="33">
        <f t="shared" si="67"/>
        <v>114</v>
      </c>
      <c r="H432" s="34">
        <v>53</v>
      </c>
      <c r="I432" s="34">
        <v>97</v>
      </c>
      <c r="J432" s="35">
        <v>65</v>
      </c>
      <c r="K432" s="33">
        <f t="shared" si="68"/>
        <v>215</v>
      </c>
      <c r="L432" s="32">
        <v>103</v>
      </c>
      <c r="M432" s="32">
        <v>104</v>
      </c>
      <c r="N432" s="32">
        <v>80</v>
      </c>
      <c r="O432" s="33">
        <f t="shared" si="69"/>
        <v>287</v>
      </c>
      <c r="P432" s="68">
        <v>83</v>
      </c>
      <c r="Q432" s="68">
        <v>65</v>
      </c>
      <c r="R432" s="68">
        <v>85</v>
      </c>
      <c r="S432" s="67">
        <f t="shared" si="70"/>
        <v>233</v>
      </c>
      <c r="T432" s="33">
        <f t="shared" si="71"/>
        <v>849</v>
      </c>
    </row>
    <row r="433" spans="3:20" ht="15.75" x14ac:dyDescent="0.25">
      <c r="C433" s="50" t="s">
        <v>69</v>
      </c>
      <c r="D433" s="33">
        <f>SUM(D418:D432)</f>
        <v>1991</v>
      </c>
      <c r="E433" s="33">
        <f t="shared" ref="E433:T433" si="72">SUM(E418:E432)</f>
        <v>1770</v>
      </c>
      <c r="F433" s="33">
        <f t="shared" si="72"/>
        <v>2044</v>
      </c>
      <c r="G433" s="33">
        <f t="shared" si="72"/>
        <v>5805</v>
      </c>
      <c r="H433" s="33">
        <f t="shared" si="72"/>
        <v>1684</v>
      </c>
      <c r="I433" s="33">
        <f t="shared" si="72"/>
        <v>1877</v>
      </c>
      <c r="J433" s="33">
        <f t="shared" si="72"/>
        <v>1787</v>
      </c>
      <c r="K433" s="33">
        <f t="shared" si="72"/>
        <v>5348</v>
      </c>
      <c r="L433" s="33">
        <f t="shared" si="72"/>
        <v>2900</v>
      </c>
      <c r="M433" s="33">
        <f t="shared" si="72"/>
        <v>2900</v>
      </c>
      <c r="N433" s="33">
        <f t="shared" si="72"/>
        <v>2643</v>
      </c>
      <c r="O433" s="33">
        <f t="shared" si="72"/>
        <v>8443</v>
      </c>
      <c r="P433" s="33">
        <f t="shared" si="72"/>
        <v>2842</v>
      </c>
      <c r="Q433" s="33">
        <f t="shared" si="72"/>
        <v>2591</v>
      </c>
      <c r="R433" s="33">
        <f t="shared" si="72"/>
        <v>2813</v>
      </c>
      <c r="S433" s="33">
        <f t="shared" si="72"/>
        <v>8246</v>
      </c>
      <c r="T433" s="33">
        <f t="shared" si="72"/>
        <v>27842</v>
      </c>
    </row>
    <row r="434" spans="3:20" ht="15.75" x14ac:dyDescent="0.25">
      <c r="C434" s="94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</row>
    <row r="435" spans="3:20" ht="15.75" x14ac:dyDescent="0.25">
      <c r="C435" s="94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</row>
    <row r="436" spans="3:20" ht="15.75" x14ac:dyDescent="0.25">
      <c r="C436" s="94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</row>
    <row r="437" spans="3:20" ht="15.75" x14ac:dyDescent="0.25">
      <c r="C437" s="94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</row>
    <row r="438" spans="3:20" ht="15.75" x14ac:dyDescent="0.25">
      <c r="C438" s="94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</row>
    <row r="439" spans="3:20" ht="15.75" x14ac:dyDescent="0.25">
      <c r="C439" s="94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</row>
    <row r="440" spans="3:20" ht="15.75" x14ac:dyDescent="0.25">
      <c r="C440" s="94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</row>
    <row r="441" spans="3:20" ht="15.75" x14ac:dyDescent="0.25">
      <c r="C441" s="94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</row>
    <row r="442" spans="3:20" ht="15.75" x14ac:dyDescent="0.25">
      <c r="C442" s="94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</row>
    <row r="443" spans="3:20" ht="15.75" x14ac:dyDescent="0.25">
      <c r="C443" s="94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</row>
    <row r="444" spans="3:20" ht="15.75" x14ac:dyDescent="0.25">
      <c r="C444" s="94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</row>
    <row r="445" spans="3:20" ht="15.75" x14ac:dyDescent="0.25">
      <c r="C445" s="94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</row>
    <row r="446" spans="3:20" ht="15.75" x14ac:dyDescent="0.25">
      <c r="C446" s="94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</row>
    <row r="447" spans="3:20" ht="15.75" x14ac:dyDescent="0.25">
      <c r="C447" s="94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</row>
    <row r="448" spans="3:20" ht="15.75" x14ac:dyDescent="0.25">
      <c r="C448" s="94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</row>
    <row r="449" spans="3:20" ht="15.75" x14ac:dyDescent="0.25">
      <c r="C449" s="94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</row>
    <row r="450" spans="3:20" ht="15.75" x14ac:dyDescent="0.25">
      <c r="C450" s="94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</row>
    <row r="451" spans="3:20" ht="15.75" x14ac:dyDescent="0.25">
      <c r="C451" s="94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</row>
    <row r="452" spans="3:20" ht="15.75" x14ac:dyDescent="0.25">
      <c r="C452" s="94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</row>
    <row r="453" spans="3:20" ht="15.75" x14ac:dyDescent="0.25">
      <c r="C453" s="94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</row>
    <row r="454" spans="3:20" ht="15.75" x14ac:dyDescent="0.25">
      <c r="C454" s="94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</row>
    <row r="455" spans="3:20" ht="15.75" x14ac:dyDescent="0.25">
      <c r="C455" s="94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</row>
    <row r="456" spans="3:20" ht="15.75" x14ac:dyDescent="0.25">
      <c r="C456" s="94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</row>
    <row r="457" spans="3:20" ht="15.75" x14ac:dyDescent="0.25">
      <c r="C457" s="94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</row>
    <row r="458" spans="3:20" ht="15.75" x14ac:dyDescent="0.25">
      <c r="C458" s="94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</row>
    <row r="459" spans="3:20" ht="15.75" x14ac:dyDescent="0.25">
      <c r="C459" s="94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</row>
    <row r="460" spans="3:20" ht="15.75" x14ac:dyDescent="0.25">
      <c r="C460" s="94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</row>
    <row r="461" spans="3:20" ht="15.75" x14ac:dyDescent="0.25">
      <c r="C461" s="89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</row>
    <row r="462" spans="3:20" ht="15.75" x14ac:dyDescent="0.25">
      <c r="C462" s="89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</row>
    <row r="463" spans="3:20" ht="15.75" x14ac:dyDescent="0.25">
      <c r="C463" s="2"/>
      <c r="D463" s="3"/>
      <c r="E463" s="3"/>
      <c r="F463" s="3"/>
      <c r="G463" s="8"/>
      <c r="H463" s="3"/>
      <c r="I463" s="3"/>
      <c r="J463" s="3"/>
      <c r="K463" s="8"/>
      <c r="L463" s="3"/>
      <c r="M463" s="3"/>
      <c r="N463" s="3"/>
      <c r="O463" s="8"/>
      <c r="P463" s="80"/>
      <c r="Q463" s="80"/>
      <c r="R463" s="80"/>
      <c r="S463" s="81"/>
    </row>
    <row r="464" spans="3:20" ht="16.5" thickBot="1" x14ac:dyDescent="0.3">
      <c r="C464" s="2"/>
      <c r="D464" s="3"/>
      <c r="E464" s="3"/>
      <c r="F464" s="3"/>
      <c r="G464" s="8"/>
      <c r="H464" s="3"/>
      <c r="I464" s="3"/>
      <c r="J464" s="3"/>
      <c r="K464" s="8"/>
      <c r="L464" s="3"/>
      <c r="M464" s="3"/>
      <c r="N464" s="3"/>
      <c r="O464" s="8"/>
      <c r="P464" s="80"/>
      <c r="Q464" s="80"/>
      <c r="R464" s="80"/>
      <c r="S464" s="81"/>
    </row>
    <row r="465" spans="3:20" ht="15.75" x14ac:dyDescent="0.25">
      <c r="C465" s="107" t="s">
        <v>85</v>
      </c>
      <c r="D465" s="108"/>
      <c r="E465" s="108"/>
      <c r="F465" s="108"/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9"/>
    </row>
    <row r="466" spans="3:20" ht="15.75" x14ac:dyDescent="0.25">
      <c r="C466" s="99" t="s">
        <v>71</v>
      </c>
      <c r="D466" s="101" t="s">
        <v>2</v>
      </c>
      <c r="E466" s="101"/>
      <c r="F466" s="101"/>
      <c r="G466" s="101"/>
      <c r="H466" s="101" t="s">
        <v>3</v>
      </c>
      <c r="I466" s="101"/>
      <c r="J466" s="101"/>
      <c r="K466" s="101"/>
      <c r="L466" s="101" t="s">
        <v>4</v>
      </c>
      <c r="M466" s="101"/>
      <c r="N466" s="101"/>
      <c r="O466" s="101"/>
      <c r="P466" s="101" t="s">
        <v>5</v>
      </c>
      <c r="Q466" s="101"/>
      <c r="R466" s="101"/>
      <c r="S466" s="101"/>
      <c r="T466" s="102" t="s">
        <v>6</v>
      </c>
    </row>
    <row r="467" spans="3:20" ht="16.5" thickBot="1" x14ac:dyDescent="0.3">
      <c r="C467" s="100"/>
      <c r="D467" s="49" t="s">
        <v>7</v>
      </c>
      <c r="E467" s="49" t="s">
        <v>8</v>
      </c>
      <c r="F467" s="49" t="s">
        <v>9</v>
      </c>
      <c r="G467" s="49" t="s">
        <v>10</v>
      </c>
      <c r="H467" s="49" t="s">
        <v>11</v>
      </c>
      <c r="I467" s="49" t="s">
        <v>12</v>
      </c>
      <c r="J467" s="49" t="s">
        <v>13</v>
      </c>
      <c r="K467" s="49" t="s">
        <v>14</v>
      </c>
      <c r="L467" s="49" t="s">
        <v>15</v>
      </c>
      <c r="M467" s="49" t="s">
        <v>16</v>
      </c>
      <c r="N467" s="49" t="s">
        <v>17</v>
      </c>
      <c r="O467" s="49" t="s">
        <v>18</v>
      </c>
      <c r="P467" s="49" t="s">
        <v>19</v>
      </c>
      <c r="Q467" s="49" t="s">
        <v>20</v>
      </c>
      <c r="R467" s="49" t="s">
        <v>21</v>
      </c>
      <c r="S467" s="49" t="s">
        <v>22</v>
      </c>
      <c r="T467" s="103"/>
    </row>
    <row r="468" spans="3:20" ht="15.75" x14ac:dyDescent="0.25">
      <c r="C468" s="5" t="s">
        <v>24</v>
      </c>
      <c r="D468" s="32">
        <v>329</v>
      </c>
      <c r="E468" s="32">
        <v>327</v>
      </c>
      <c r="F468" s="32">
        <v>375</v>
      </c>
      <c r="G468" s="33">
        <f>+SUM(D468:F468)</f>
        <v>1031</v>
      </c>
      <c r="H468" s="26">
        <v>287</v>
      </c>
      <c r="I468" s="26">
        <v>353</v>
      </c>
      <c r="J468" s="36">
        <v>326</v>
      </c>
      <c r="K468" s="33">
        <f>SUM(H468:J468)</f>
        <v>966</v>
      </c>
      <c r="L468" s="32">
        <v>321</v>
      </c>
      <c r="M468" s="32">
        <v>295</v>
      </c>
      <c r="N468" s="32">
        <v>334</v>
      </c>
      <c r="O468" s="33">
        <f>SUM(L468:N468)</f>
        <v>950</v>
      </c>
      <c r="P468" s="67">
        <v>313</v>
      </c>
      <c r="Q468" s="67">
        <v>225</v>
      </c>
      <c r="R468" s="67">
        <v>280</v>
      </c>
      <c r="S468" s="67">
        <f>SUM(P468:R468)</f>
        <v>818</v>
      </c>
      <c r="T468" s="33">
        <f>SUM(G468,O468,K468, S468)</f>
        <v>3765</v>
      </c>
    </row>
    <row r="469" spans="3:20" ht="15.75" x14ac:dyDescent="0.25">
      <c r="C469" s="4" t="s">
        <v>26</v>
      </c>
      <c r="D469" s="32">
        <v>277</v>
      </c>
      <c r="E469" s="32">
        <v>337</v>
      </c>
      <c r="F469" s="32">
        <v>373</v>
      </c>
      <c r="G469" s="33">
        <f t="shared" ref="G469:G479" si="73">+SUM(D469:F469)</f>
        <v>987</v>
      </c>
      <c r="H469" s="26">
        <v>270</v>
      </c>
      <c r="I469" s="26">
        <v>319</v>
      </c>
      <c r="J469" s="36">
        <v>304</v>
      </c>
      <c r="K469" s="33">
        <f t="shared" ref="K469:K480" si="74">SUM(H469:J469)</f>
        <v>893</v>
      </c>
      <c r="L469" s="32">
        <v>285</v>
      </c>
      <c r="M469" s="32">
        <v>251</v>
      </c>
      <c r="N469" s="32">
        <v>280</v>
      </c>
      <c r="O469" s="33">
        <f t="shared" ref="O469:O480" si="75">SUM(L469:N469)</f>
        <v>816</v>
      </c>
      <c r="P469" s="67">
        <v>324</v>
      </c>
      <c r="Q469" s="67">
        <v>207</v>
      </c>
      <c r="R469" s="67">
        <v>302</v>
      </c>
      <c r="S469" s="67">
        <f t="shared" ref="S469:S480" si="76">SUM(P469:R469)</f>
        <v>833</v>
      </c>
      <c r="T469" s="33">
        <f t="shared" ref="T469:T480" si="77">SUM(G469,O469,K469, S469)</f>
        <v>3529</v>
      </c>
    </row>
    <row r="470" spans="3:20" ht="15.75" x14ac:dyDescent="0.25">
      <c r="C470" s="4" t="s">
        <v>28</v>
      </c>
      <c r="D470" s="32">
        <v>43</v>
      </c>
      <c r="E470" s="32">
        <v>24</v>
      </c>
      <c r="F470" s="32">
        <v>15</v>
      </c>
      <c r="G470" s="33">
        <f t="shared" si="73"/>
        <v>82</v>
      </c>
      <c r="H470" s="26">
        <v>18</v>
      </c>
      <c r="I470" s="26">
        <v>12</v>
      </c>
      <c r="J470" s="36">
        <v>14</v>
      </c>
      <c r="K470" s="33">
        <f t="shared" si="74"/>
        <v>44</v>
      </c>
      <c r="L470" s="32">
        <v>9</v>
      </c>
      <c r="M470" s="32">
        <v>12</v>
      </c>
      <c r="N470" s="32">
        <v>22</v>
      </c>
      <c r="O470" s="33">
        <f t="shared" si="75"/>
        <v>43</v>
      </c>
      <c r="P470" s="67">
        <v>22</v>
      </c>
      <c r="Q470" s="67">
        <v>8</v>
      </c>
      <c r="R470" s="67">
        <v>11</v>
      </c>
      <c r="S470" s="67">
        <f t="shared" si="76"/>
        <v>41</v>
      </c>
      <c r="T470" s="33">
        <f t="shared" si="77"/>
        <v>210</v>
      </c>
    </row>
    <row r="471" spans="3:20" ht="15.75" x14ac:dyDescent="0.25">
      <c r="C471" s="4" t="s">
        <v>30</v>
      </c>
      <c r="D471" s="32">
        <v>32</v>
      </c>
      <c r="E471" s="32">
        <v>28</v>
      </c>
      <c r="F471" s="32">
        <v>37</v>
      </c>
      <c r="G471" s="33">
        <f t="shared" si="73"/>
        <v>97</v>
      </c>
      <c r="H471" s="26">
        <v>27</v>
      </c>
      <c r="I471" s="26">
        <v>34</v>
      </c>
      <c r="J471" s="36">
        <v>34</v>
      </c>
      <c r="K471" s="33">
        <f t="shared" si="74"/>
        <v>95</v>
      </c>
      <c r="L471" s="32">
        <v>28</v>
      </c>
      <c r="M471" s="32">
        <v>41</v>
      </c>
      <c r="N471" s="32">
        <v>39</v>
      </c>
      <c r="O471" s="33">
        <f t="shared" si="75"/>
        <v>108</v>
      </c>
      <c r="P471" s="67">
        <v>40</v>
      </c>
      <c r="Q471" s="67">
        <v>25</v>
      </c>
      <c r="R471" s="67">
        <v>49</v>
      </c>
      <c r="S471" s="67">
        <f>SUM(P471:R471)</f>
        <v>114</v>
      </c>
      <c r="T471" s="33">
        <f t="shared" si="77"/>
        <v>414</v>
      </c>
    </row>
    <row r="472" spans="3:20" ht="15.75" x14ac:dyDescent="0.25">
      <c r="C472" s="4" t="s">
        <v>32</v>
      </c>
      <c r="D472" s="32">
        <v>1</v>
      </c>
      <c r="E472" s="32">
        <v>1</v>
      </c>
      <c r="F472" s="32">
        <v>1</v>
      </c>
      <c r="G472" s="33">
        <f t="shared" si="73"/>
        <v>3</v>
      </c>
      <c r="H472" s="26">
        <v>3</v>
      </c>
      <c r="I472" s="26">
        <v>1</v>
      </c>
      <c r="J472" s="32">
        <v>0</v>
      </c>
      <c r="K472" s="33">
        <f t="shared" si="74"/>
        <v>4</v>
      </c>
      <c r="L472" s="32">
        <v>2</v>
      </c>
      <c r="M472" s="32">
        <v>0</v>
      </c>
      <c r="N472" s="32">
        <v>0</v>
      </c>
      <c r="O472" s="33">
        <f t="shared" si="75"/>
        <v>2</v>
      </c>
      <c r="P472" s="67">
        <v>0</v>
      </c>
      <c r="Q472" s="67">
        <v>0</v>
      </c>
      <c r="R472" s="67">
        <v>0</v>
      </c>
      <c r="S472" s="67">
        <f>SUM(P472:R472)</f>
        <v>0</v>
      </c>
      <c r="T472" s="33">
        <f t="shared" si="77"/>
        <v>9</v>
      </c>
    </row>
    <row r="473" spans="3:20" ht="15.75" x14ac:dyDescent="0.25">
      <c r="C473" s="4" t="s">
        <v>59</v>
      </c>
      <c r="D473" s="32">
        <v>7</v>
      </c>
      <c r="E473" s="32">
        <v>6</v>
      </c>
      <c r="F473" s="32">
        <v>8</v>
      </c>
      <c r="G473" s="33">
        <f t="shared" si="73"/>
        <v>21</v>
      </c>
      <c r="H473" s="34">
        <v>7</v>
      </c>
      <c r="I473" s="34">
        <v>5</v>
      </c>
      <c r="J473" s="35">
        <v>10</v>
      </c>
      <c r="K473" s="33">
        <f t="shared" si="74"/>
        <v>22</v>
      </c>
      <c r="L473" s="32">
        <v>810</v>
      </c>
      <c r="M473" s="32">
        <v>803</v>
      </c>
      <c r="N473" s="32">
        <v>850</v>
      </c>
      <c r="O473" s="33">
        <f t="shared" si="75"/>
        <v>2463</v>
      </c>
      <c r="P473" s="67">
        <v>838</v>
      </c>
      <c r="Q473" s="67">
        <v>690</v>
      </c>
      <c r="R473" s="67">
        <v>864</v>
      </c>
      <c r="S473" s="67">
        <f t="shared" si="76"/>
        <v>2392</v>
      </c>
      <c r="T473" s="33">
        <f t="shared" si="77"/>
        <v>4898</v>
      </c>
    </row>
    <row r="474" spans="3:20" ht="15.75" x14ac:dyDescent="0.25">
      <c r="C474" s="4" t="s">
        <v>60</v>
      </c>
      <c r="D474" s="32">
        <v>1</v>
      </c>
      <c r="E474" s="32">
        <v>3</v>
      </c>
      <c r="F474" s="32">
        <v>0</v>
      </c>
      <c r="G474" s="33">
        <f t="shared" si="73"/>
        <v>4</v>
      </c>
      <c r="H474" s="34">
        <v>4</v>
      </c>
      <c r="I474" s="34">
        <v>1</v>
      </c>
      <c r="J474" s="35">
        <v>3</v>
      </c>
      <c r="K474" s="33">
        <f t="shared" si="74"/>
        <v>8</v>
      </c>
      <c r="L474" s="32">
        <v>1</v>
      </c>
      <c r="M474" s="32">
        <v>0</v>
      </c>
      <c r="N474" s="32">
        <v>1</v>
      </c>
      <c r="O474" s="33">
        <f t="shared" si="75"/>
        <v>2</v>
      </c>
      <c r="P474" s="68">
        <v>1</v>
      </c>
      <c r="Q474" s="68">
        <v>1</v>
      </c>
      <c r="R474" s="68">
        <v>1</v>
      </c>
      <c r="S474" s="67">
        <f t="shared" si="76"/>
        <v>3</v>
      </c>
      <c r="T474" s="33">
        <f t="shared" si="77"/>
        <v>17</v>
      </c>
    </row>
    <row r="475" spans="3:20" ht="15.75" x14ac:dyDescent="0.25">
      <c r="C475" s="4" t="s">
        <v>61</v>
      </c>
      <c r="D475" s="32">
        <v>691</v>
      </c>
      <c r="E475" s="32">
        <v>615</v>
      </c>
      <c r="F475" s="32">
        <v>738</v>
      </c>
      <c r="G475" s="33">
        <f t="shared" si="73"/>
        <v>2044</v>
      </c>
      <c r="H475" s="34">
        <v>547</v>
      </c>
      <c r="I475" s="34">
        <v>669</v>
      </c>
      <c r="J475" s="35">
        <v>613</v>
      </c>
      <c r="K475" s="33">
        <f t="shared" si="74"/>
        <v>1829</v>
      </c>
      <c r="L475" s="32">
        <v>687</v>
      </c>
      <c r="M475" s="32">
        <v>677</v>
      </c>
      <c r="N475" s="32">
        <v>719</v>
      </c>
      <c r="O475" s="33">
        <f t="shared" si="75"/>
        <v>2083</v>
      </c>
      <c r="P475" s="68">
        <v>701</v>
      </c>
      <c r="Q475" s="68">
        <v>580</v>
      </c>
      <c r="R475" s="68">
        <v>727</v>
      </c>
      <c r="S475" s="67">
        <f t="shared" si="76"/>
        <v>2008</v>
      </c>
      <c r="T475" s="33">
        <f t="shared" si="77"/>
        <v>7964</v>
      </c>
    </row>
    <row r="476" spans="3:20" ht="15.75" x14ac:dyDescent="0.25">
      <c r="C476" s="4" t="s">
        <v>62</v>
      </c>
      <c r="D476" s="32">
        <v>104</v>
      </c>
      <c r="E476" s="32">
        <v>84</v>
      </c>
      <c r="F476" s="32">
        <v>134</v>
      </c>
      <c r="G476" s="33">
        <f t="shared" si="73"/>
        <v>322</v>
      </c>
      <c r="H476" s="26">
        <v>90</v>
      </c>
      <c r="I476" s="26">
        <v>122</v>
      </c>
      <c r="J476" s="36">
        <v>91</v>
      </c>
      <c r="K476" s="33">
        <f t="shared" si="74"/>
        <v>303</v>
      </c>
      <c r="L476" s="32">
        <v>99</v>
      </c>
      <c r="M476" s="32">
        <v>103</v>
      </c>
      <c r="N476" s="32">
        <v>101</v>
      </c>
      <c r="O476" s="33">
        <f t="shared" si="75"/>
        <v>303</v>
      </c>
      <c r="P476" s="67">
        <v>107</v>
      </c>
      <c r="Q476" s="67">
        <v>92</v>
      </c>
      <c r="R476" s="67">
        <v>121</v>
      </c>
      <c r="S476" s="67">
        <f t="shared" si="76"/>
        <v>320</v>
      </c>
      <c r="T476" s="33">
        <f t="shared" si="77"/>
        <v>1248</v>
      </c>
    </row>
    <row r="477" spans="3:20" ht="15.75" x14ac:dyDescent="0.25">
      <c r="C477" s="4" t="s">
        <v>63</v>
      </c>
      <c r="D477" s="32">
        <v>13</v>
      </c>
      <c r="E477" s="32">
        <v>15</v>
      </c>
      <c r="F477" s="32">
        <v>26</v>
      </c>
      <c r="G477" s="33">
        <f t="shared" si="73"/>
        <v>54</v>
      </c>
      <c r="H477" s="34">
        <v>16</v>
      </c>
      <c r="I477" s="34">
        <v>20</v>
      </c>
      <c r="J477" s="35">
        <v>17</v>
      </c>
      <c r="K477" s="33">
        <f t="shared" si="74"/>
        <v>53</v>
      </c>
      <c r="L477" s="32">
        <v>15</v>
      </c>
      <c r="M477" s="32">
        <v>17</v>
      </c>
      <c r="N477" s="32">
        <v>21</v>
      </c>
      <c r="O477" s="33">
        <f t="shared" si="75"/>
        <v>53</v>
      </c>
      <c r="P477" s="68">
        <v>24</v>
      </c>
      <c r="Q477" s="68">
        <v>9</v>
      </c>
      <c r="R477" s="68">
        <v>10</v>
      </c>
      <c r="S477" s="67">
        <f t="shared" si="76"/>
        <v>43</v>
      </c>
      <c r="T477" s="33">
        <f t="shared" si="77"/>
        <v>203</v>
      </c>
    </row>
    <row r="478" spans="3:20" ht="15.75" x14ac:dyDescent="0.25">
      <c r="C478" s="4" t="s">
        <v>64</v>
      </c>
      <c r="D478" s="32">
        <v>0</v>
      </c>
      <c r="E478" s="32">
        <v>0</v>
      </c>
      <c r="F478" s="32">
        <v>2</v>
      </c>
      <c r="G478" s="33">
        <f t="shared" si="73"/>
        <v>2</v>
      </c>
      <c r="H478" s="32">
        <v>0</v>
      </c>
      <c r="I478" s="32">
        <v>0</v>
      </c>
      <c r="J478" s="36">
        <v>1</v>
      </c>
      <c r="K478" s="33">
        <f t="shared" si="74"/>
        <v>1</v>
      </c>
      <c r="L478" s="32">
        <v>0</v>
      </c>
      <c r="M478" s="32">
        <v>0</v>
      </c>
      <c r="N478" s="32">
        <v>0</v>
      </c>
      <c r="O478" s="33">
        <f t="shared" si="75"/>
        <v>0</v>
      </c>
      <c r="P478" s="67">
        <v>0</v>
      </c>
      <c r="Q478" s="67">
        <v>3</v>
      </c>
      <c r="R478" s="67">
        <v>0</v>
      </c>
      <c r="S478" s="67">
        <f t="shared" si="76"/>
        <v>3</v>
      </c>
      <c r="T478" s="33">
        <f t="shared" si="77"/>
        <v>6</v>
      </c>
    </row>
    <row r="479" spans="3:20" ht="15.75" x14ac:dyDescent="0.25">
      <c r="C479" s="4" t="s">
        <v>67</v>
      </c>
      <c r="D479" s="32">
        <v>36</v>
      </c>
      <c r="E479" s="32">
        <v>29</v>
      </c>
      <c r="F479" s="32">
        <v>33</v>
      </c>
      <c r="G479" s="33">
        <f t="shared" si="73"/>
        <v>98</v>
      </c>
      <c r="H479" s="34">
        <v>23</v>
      </c>
      <c r="I479" s="34">
        <v>32</v>
      </c>
      <c r="J479" s="35">
        <v>21</v>
      </c>
      <c r="K479" s="33">
        <f t="shared" si="74"/>
        <v>76</v>
      </c>
      <c r="L479" s="32">
        <v>20</v>
      </c>
      <c r="M479" s="32">
        <v>48</v>
      </c>
      <c r="N479" s="32">
        <v>57</v>
      </c>
      <c r="O479" s="33">
        <f t="shared" si="75"/>
        <v>125</v>
      </c>
      <c r="P479" s="68">
        <v>39</v>
      </c>
      <c r="Q479" s="68">
        <v>24</v>
      </c>
      <c r="R479" s="68">
        <v>28</v>
      </c>
      <c r="S479" s="67">
        <f t="shared" si="76"/>
        <v>91</v>
      </c>
      <c r="T479" s="33">
        <f t="shared" si="77"/>
        <v>390</v>
      </c>
    </row>
    <row r="480" spans="3:20" ht="15.75" x14ac:dyDescent="0.25">
      <c r="C480" s="4" t="s">
        <v>68</v>
      </c>
      <c r="D480" s="32">
        <v>12</v>
      </c>
      <c r="E480" s="32">
        <v>15</v>
      </c>
      <c r="F480" s="32">
        <v>12</v>
      </c>
      <c r="G480" s="33">
        <f>+SUM(D480:F480)</f>
        <v>39</v>
      </c>
      <c r="H480" s="34">
        <v>51</v>
      </c>
      <c r="I480" s="34">
        <v>96</v>
      </c>
      <c r="J480" s="35">
        <v>55</v>
      </c>
      <c r="K480" s="33">
        <f t="shared" si="74"/>
        <v>202</v>
      </c>
      <c r="L480" s="32">
        <v>87</v>
      </c>
      <c r="M480" s="32">
        <v>157</v>
      </c>
      <c r="N480" s="32">
        <v>122</v>
      </c>
      <c r="O480" s="33">
        <f t="shared" si="75"/>
        <v>366</v>
      </c>
      <c r="P480" s="68">
        <v>129</v>
      </c>
      <c r="Q480" s="68">
        <v>65</v>
      </c>
      <c r="R480" s="68">
        <v>148</v>
      </c>
      <c r="S480" s="67">
        <f t="shared" si="76"/>
        <v>342</v>
      </c>
      <c r="T480" s="33">
        <f t="shared" si="77"/>
        <v>949</v>
      </c>
    </row>
    <row r="481" spans="3:20" ht="15.75" x14ac:dyDescent="0.25">
      <c r="C481" s="50" t="s">
        <v>69</v>
      </c>
      <c r="D481" s="33">
        <f>SUM(D468:D480)</f>
        <v>1546</v>
      </c>
      <c r="E481" s="33">
        <f t="shared" ref="E481:T481" si="78">SUM(E468:E480)</f>
        <v>1484</v>
      </c>
      <c r="F481" s="33">
        <f>SUM(F468:F480)</f>
        <v>1754</v>
      </c>
      <c r="G481" s="33">
        <f t="shared" si="78"/>
        <v>4784</v>
      </c>
      <c r="H481" s="33">
        <f t="shared" si="78"/>
        <v>1343</v>
      </c>
      <c r="I481" s="33">
        <f t="shared" si="78"/>
        <v>1664</v>
      </c>
      <c r="J481" s="33">
        <f t="shared" si="78"/>
        <v>1489</v>
      </c>
      <c r="K481" s="33">
        <f t="shared" si="78"/>
        <v>4496</v>
      </c>
      <c r="L481" s="33">
        <f t="shared" si="78"/>
        <v>2364</v>
      </c>
      <c r="M481" s="33">
        <f t="shared" si="78"/>
        <v>2404</v>
      </c>
      <c r="N481" s="33">
        <f t="shared" si="78"/>
        <v>2546</v>
      </c>
      <c r="O481" s="33">
        <f t="shared" si="78"/>
        <v>7314</v>
      </c>
      <c r="P481" s="33">
        <f t="shared" si="78"/>
        <v>2538</v>
      </c>
      <c r="Q481" s="33">
        <f t="shared" si="78"/>
        <v>1929</v>
      </c>
      <c r="R481" s="33">
        <f t="shared" si="78"/>
        <v>2541</v>
      </c>
      <c r="S481" s="33">
        <f t="shared" si="78"/>
        <v>7008</v>
      </c>
      <c r="T481" s="33">
        <f t="shared" si="78"/>
        <v>23602</v>
      </c>
    </row>
    <row r="482" spans="3:20" ht="15.75" x14ac:dyDescent="0.25">
      <c r="C482" s="94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</row>
    <row r="483" spans="3:20" ht="15.75" x14ac:dyDescent="0.25">
      <c r="C483" s="94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</row>
    <row r="484" spans="3:20" ht="15.75" x14ac:dyDescent="0.25">
      <c r="C484" s="94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</row>
    <row r="485" spans="3:20" ht="15.75" x14ac:dyDescent="0.25">
      <c r="C485" s="94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</row>
    <row r="486" spans="3:20" ht="15.75" x14ac:dyDescent="0.25">
      <c r="C486" s="94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</row>
    <row r="487" spans="3:20" ht="15.75" x14ac:dyDescent="0.25">
      <c r="C487" s="94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</row>
    <row r="488" spans="3:20" ht="15.75" x14ac:dyDescent="0.25">
      <c r="C488" s="94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</row>
    <row r="489" spans="3:20" ht="15.75" x14ac:dyDescent="0.25">
      <c r="C489" s="94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</row>
    <row r="490" spans="3:20" ht="15.75" x14ac:dyDescent="0.25">
      <c r="C490" s="94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</row>
    <row r="491" spans="3:20" ht="15.75" x14ac:dyDescent="0.25">
      <c r="C491" s="94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</row>
    <row r="492" spans="3:20" ht="15.75" x14ac:dyDescent="0.25">
      <c r="C492" s="94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</row>
    <row r="493" spans="3:20" ht="15.75" x14ac:dyDescent="0.25">
      <c r="C493" s="94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</row>
    <row r="494" spans="3:20" ht="15.75" x14ac:dyDescent="0.25">
      <c r="C494" s="94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</row>
    <row r="495" spans="3:20" ht="15.75" x14ac:dyDescent="0.25">
      <c r="C495" s="94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</row>
    <row r="496" spans="3:20" ht="15.75" x14ac:dyDescent="0.25">
      <c r="C496" s="94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</row>
    <row r="497" spans="3:20" ht="15.75" x14ac:dyDescent="0.25">
      <c r="C497" s="94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</row>
    <row r="498" spans="3:20" ht="15.75" x14ac:dyDescent="0.25">
      <c r="C498" s="94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</row>
    <row r="499" spans="3:20" ht="15.75" x14ac:dyDescent="0.25">
      <c r="C499" s="94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</row>
    <row r="500" spans="3:20" ht="15.75" x14ac:dyDescent="0.25">
      <c r="C500" s="94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</row>
    <row r="501" spans="3:20" ht="15.75" x14ac:dyDescent="0.25">
      <c r="C501" s="94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</row>
    <row r="502" spans="3:20" ht="15.75" x14ac:dyDescent="0.25">
      <c r="C502" s="94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</row>
    <row r="503" spans="3:20" ht="15.75" x14ac:dyDescent="0.25">
      <c r="C503" s="89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</row>
    <row r="504" spans="3:20" ht="15.75" x14ac:dyDescent="0.25">
      <c r="C504" s="89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</row>
    <row r="505" spans="3:20" ht="16.5" thickBot="1" x14ac:dyDescent="0.3">
      <c r="C505" s="2"/>
      <c r="D505" s="3"/>
      <c r="E505" s="3"/>
      <c r="F505" s="3"/>
      <c r="G505" s="8"/>
      <c r="H505" s="3"/>
      <c r="I505" s="3"/>
      <c r="J505" s="3"/>
      <c r="K505" s="8"/>
      <c r="L505" s="3"/>
      <c r="M505" s="3"/>
      <c r="N505" s="3"/>
      <c r="O505" s="8"/>
      <c r="P505" s="80"/>
      <c r="Q505" s="80"/>
      <c r="R505" s="80"/>
      <c r="S505" s="81"/>
    </row>
    <row r="506" spans="3:20" ht="15.75" x14ac:dyDescent="0.25">
      <c r="C506" s="107" t="s">
        <v>86</v>
      </c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9"/>
    </row>
    <row r="507" spans="3:20" ht="15.75" x14ac:dyDescent="0.25">
      <c r="C507" s="99" t="s">
        <v>71</v>
      </c>
      <c r="D507" s="101" t="s">
        <v>2</v>
      </c>
      <c r="E507" s="101"/>
      <c r="F507" s="101"/>
      <c r="G507" s="101"/>
      <c r="H507" s="101" t="s">
        <v>3</v>
      </c>
      <c r="I507" s="101"/>
      <c r="J507" s="101"/>
      <c r="K507" s="101"/>
      <c r="L507" s="101" t="s">
        <v>4</v>
      </c>
      <c r="M507" s="101"/>
      <c r="N507" s="101"/>
      <c r="O507" s="101"/>
      <c r="P507" s="101" t="s">
        <v>5</v>
      </c>
      <c r="Q507" s="101"/>
      <c r="R507" s="101"/>
      <c r="S507" s="101"/>
      <c r="T507" s="102" t="s">
        <v>6</v>
      </c>
    </row>
    <row r="508" spans="3:20" ht="16.5" thickBot="1" x14ac:dyDescent="0.3">
      <c r="C508" s="100"/>
      <c r="D508" s="49" t="s">
        <v>7</v>
      </c>
      <c r="E508" s="49" t="s">
        <v>8</v>
      </c>
      <c r="F508" s="49" t="s">
        <v>9</v>
      </c>
      <c r="G508" s="49" t="s">
        <v>10</v>
      </c>
      <c r="H508" s="49" t="s">
        <v>11</v>
      </c>
      <c r="I508" s="49" t="s">
        <v>12</v>
      </c>
      <c r="J508" s="49" t="s">
        <v>13</v>
      </c>
      <c r="K508" s="49" t="s">
        <v>14</v>
      </c>
      <c r="L508" s="49" t="s">
        <v>15</v>
      </c>
      <c r="M508" s="49" t="s">
        <v>16</v>
      </c>
      <c r="N508" s="49" t="s">
        <v>17</v>
      </c>
      <c r="O508" s="49" t="s">
        <v>18</v>
      </c>
      <c r="P508" s="49" t="s">
        <v>19</v>
      </c>
      <c r="Q508" s="49" t="s">
        <v>20</v>
      </c>
      <c r="R508" s="49" t="s">
        <v>21</v>
      </c>
      <c r="S508" s="49" t="s">
        <v>22</v>
      </c>
      <c r="T508" s="103"/>
    </row>
    <row r="509" spans="3:20" ht="15.75" x14ac:dyDescent="0.25">
      <c r="C509" s="5" t="s">
        <v>24</v>
      </c>
      <c r="D509" s="32">
        <v>409</v>
      </c>
      <c r="E509" s="32">
        <v>421</v>
      </c>
      <c r="F509" s="32">
        <v>392</v>
      </c>
      <c r="G509" s="33">
        <f>+SUM(D509:F509)</f>
        <v>1222</v>
      </c>
      <c r="H509" s="26">
        <v>316</v>
      </c>
      <c r="I509" s="26">
        <v>364</v>
      </c>
      <c r="J509" s="36">
        <v>284</v>
      </c>
      <c r="K509" s="33">
        <f>SUM(H509:J509)</f>
        <v>964</v>
      </c>
      <c r="L509" s="32">
        <v>328</v>
      </c>
      <c r="M509" s="32">
        <v>334</v>
      </c>
      <c r="N509" s="32">
        <v>330</v>
      </c>
      <c r="O509" s="33">
        <f>SUM(L509:N509)</f>
        <v>992</v>
      </c>
      <c r="P509" s="67">
        <v>321</v>
      </c>
      <c r="Q509" s="67">
        <v>235</v>
      </c>
      <c r="R509" s="67">
        <v>235</v>
      </c>
      <c r="S509" s="67">
        <f>SUM(P509:R509)</f>
        <v>791</v>
      </c>
      <c r="T509" s="33">
        <f>SUM(G509,O509,K509, S509)</f>
        <v>3969</v>
      </c>
    </row>
    <row r="510" spans="3:20" ht="15.75" x14ac:dyDescent="0.25">
      <c r="C510" s="4" t="s">
        <v>26</v>
      </c>
      <c r="D510" s="32">
        <v>336</v>
      </c>
      <c r="E510" s="32">
        <v>367</v>
      </c>
      <c r="F510" s="32">
        <v>421</v>
      </c>
      <c r="G510" s="33">
        <f t="shared" ref="G510:G522" si="79">+SUM(D510:F510)</f>
        <v>1124</v>
      </c>
      <c r="H510" s="26">
        <v>262</v>
      </c>
      <c r="I510" s="26">
        <v>309</v>
      </c>
      <c r="J510" s="36">
        <v>304</v>
      </c>
      <c r="K510" s="33">
        <f t="shared" ref="K510:K522" si="80">SUM(H510:J510)</f>
        <v>875</v>
      </c>
      <c r="L510" s="32">
        <v>290</v>
      </c>
      <c r="M510" s="32">
        <v>293</v>
      </c>
      <c r="N510" s="32">
        <v>264</v>
      </c>
      <c r="O510" s="33">
        <f t="shared" ref="O510:O522" si="81">SUM(L510:N510)</f>
        <v>847</v>
      </c>
      <c r="P510" s="67">
        <v>337</v>
      </c>
      <c r="Q510" s="67">
        <v>212</v>
      </c>
      <c r="R510" s="67">
        <v>262</v>
      </c>
      <c r="S510" s="67">
        <f t="shared" ref="S510:S522" si="82">SUM(P510:R510)</f>
        <v>811</v>
      </c>
      <c r="T510" s="33">
        <f t="shared" ref="T510:T522" si="83">SUM(G510,O510,K510, S510)</f>
        <v>3657</v>
      </c>
    </row>
    <row r="511" spans="3:20" ht="15.75" x14ac:dyDescent="0.25">
      <c r="C511" s="4" t="s">
        <v>28</v>
      </c>
      <c r="D511" s="32">
        <v>4</v>
      </c>
      <c r="E511" s="32">
        <v>6</v>
      </c>
      <c r="F511" s="32">
        <v>7</v>
      </c>
      <c r="G511" s="33">
        <f t="shared" si="79"/>
        <v>17</v>
      </c>
      <c r="H511" s="26">
        <v>3</v>
      </c>
      <c r="I511" s="26">
        <v>2</v>
      </c>
      <c r="J511" s="36">
        <v>5</v>
      </c>
      <c r="K511" s="33">
        <f t="shared" si="80"/>
        <v>10</v>
      </c>
      <c r="L511" s="32">
        <v>13</v>
      </c>
      <c r="M511" s="32">
        <v>7</v>
      </c>
      <c r="N511" s="32">
        <v>9</v>
      </c>
      <c r="O511" s="33">
        <f t="shared" si="81"/>
        <v>29</v>
      </c>
      <c r="P511" s="67">
        <v>5</v>
      </c>
      <c r="Q511" s="67">
        <v>3</v>
      </c>
      <c r="R511" s="67">
        <v>9</v>
      </c>
      <c r="S511" s="67">
        <f t="shared" si="82"/>
        <v>17</v>
      </c>
      <c r="T511" s="33">
        <f t="shared" si="83"/>
        <v>73</v>
      </c>
    </row>
    <row r="512" spans="3:20" ht="15.75" x14ac:dyDescent="0.25">
      <c r="C512" s="4" t="s">
        <v>59</v>
      </c>
      <c r="D512" s="32">
        <v>11</v>
      </c>
      <c r="E512" s="32">
        <v>13</v>
      </c>
      <c r="F512" s="32">
        <v>9</v>
      </c>
      <c r="G512" s="33">
        <f>+SUM(D512:F512)</f>
        <v>33</v>
      </c>
      <c r="H512" s="34">
        <v>7</v>
      </c>
      <c r="I512" s="34">
        <v>9</v>
      </c>
      <c r="J512" s="35">
        <v>8</v>
      </c>
      <c r="K512" s="33">
        <f>SUM(H512:J512)</f>
        <v>24</v>
      </c>
      <c r="L512" s="32">
        <v>654</v>
      </c>
      <c r="M512" s="32">
        <v>681</v>
      </c>
      <c r="N512" s="32">
        <v>628</v>
      </c>
      <c r="O512" s="33">
        <f t="shared" si="81"/>
        <v>1963</v>
      </c>
      <c r="P512" s="67">
        <v>586</v>
      </c>
      <c r="Q512" s="67">
        <v>557</v>
      </c>
      <c r="R512" s="67">
        <v>662</v>
      </c>
      <c r="S512" s="67">
        <f t="shared" si="82"/>
        <v>1805</v>
      </c>
      <c r="T512" s="33">
        <f>SUM(G512,O512,K512, S512)</f>
        <v>3825</v>
      </c>
    </row>
    <row r="513" spans="3:20" ht="15.75" x14ac:dyDescent="0.25">
      <c r="C513" s="4" t="s">
        <v>30</v>
      </c>
      <c r="D513" s="32">
        <v>22</v>
      </c>
      <c r="E513" s="32">
        <v>17</v>
      </c>
      <c r="F513" s="32">
        <v>25</v>
      </c>
      <c r="G513" s="33">
        <f t="shared" si="79"/>
        <v>64</v>
      </c>
      <c r="H513" s="26">
        <v>26</v>
      </c>
      <c r="I513" s="26">
        <v>21</v>
      </c>
      <c r="J513" s="36">
        <v>24</v>
      </c>
      <c r="K513" s="33">
        <f t="shared" si="80"/>
        <v>71</v>
      </c>
      <c r="L513" s="32">
        <v>29</v>
      </c>
      <c r="M513" s="32">
        <v>35</v>
      </c>
      <c r="N513" s="32">
        <v>29</v>
      </c>
      <c r="O513" s="33">
        <f t="shared" si="81"/>
        <v>93</v>
      </c>
      <c r="P513" s="67">
        <v>24</v>
      </c>
      <c r="Q513" s="67">
        <v>15</v>
      </c>
      <c r="R513" s="67">
        <v>30</v>
      </c>
      <c r="S513" s="67">
        <f t="shared" si="82"/>
        <v>69</v>
      </c>
      <c r="T513" s="33">
        <f t="shared" si="83"/>
        <v>297</v>
      </c>
    </row>
    <row r="514" spans="3:20" ht="15.75" x14ac:dyDescent="0.25">
      <c r="C514" s="4" t="s">
        <v>32</v>
      </c>
      <c r="D514" s="32">
        <v>0</v>
      </c>
      <c r="E514" s="32">
        <v>1</v>
      </c>
      <c r="F514" s="32">
        <v>2</v>
      </c>
      <c r="G514" s="33">
        <f t="shared" si="79"/>
        <v>3</v>
      </c>
      <c r="H514" s="32">
        <v>0</v>
      </c>
      <c r="I514" s="26">
        <v>2</v>
      </c>
      <c r="J514" s="36">
        <v>4</v>
      </c>
      <c r="K514" s="33">
        <f t="shared" si="80"/>
        <v>6</v>
      </c>
      <c r="L514" s="32">
        <v>5</v>
      </c>
      <c r="M514" s="32">
        <v>1</v>
      </c>
      <c r="N514" s="32">
        <v>0</v>
      </c>
      <c r="O514" s="33">
        <f t="shared" si="81"/>
        <v>6</v>
      </c>
      <c r="P514" s="67">
        <v>0</v>
      </c>
      <c r="Q514" s="67">
        <v>0</v>
      </c>
      <c r="R514" s="67">
        <v>0</v>
      </c>
      <c r="S514" s="67">
        <f t="shared" si="82"/>
        <v>0</v>
      </c>
      <c r="T514" s="33">
        <f>SUM(G514,O514,K514, S514)</f>
        <v>15</v>
      </c>
    </row>
    <row r="515" spans="3:20" ht="15.75" x14ac:dyDescent="0.25">
      <c r="C515" s="4" t="s">
        <v>42</v>
      </c>
      <c r="D515" s="32">
        <v>0</v>
      </c>
      <c r="E515" s="32">
        <v>2</v>
      </c>
      <c r="F515" s="32">
        <v>2</v>
      </c>
      <c r="G515" s="33">
        <v>0</v>
      </c>
      <c r="H515" s="26">
        <v>1</v>
      </c>
      <c r="I515" s="26">
        <v>1</v>
      </c>
      <c r="J515" s="36">
        <v>3</v>
      </c>
      <c r="K515" s="33">
        <f t="shared" si="80"/>
        <v>5</v>
      </c>
      <c r="L515" s="32">
        <v>3</v>
      </c>
      <c r="M515" s="32">
        <v>3</v>
      </c>
      <c r="N515" s="32">
        <v>2</v>
      </c>
      <c r="O515" s="33">
        <f t="shared" si="81"/>
        <v>8</v>
      </c>
      <c r="P515" s="67">
        <v>4</v>
      </c>
      <c r="Q515" s="67">
        <v>2</v>
      </c>
      <c r="R515" s="67">
        <v>5</v>
      </c>
      <c r="S515" s="67">
        <f t="shared" si="82"/>
        <v>11</v>
      </c>
      <c r="T515" s="33">
        <f>SUM(G515,O515,K515, S515)</f>
        <v>24</v>
      </c>
    </row>
    <row r="516" spans="3:20" ht="15.75" x14ac:dyDescent="0.25">
      <c r="C516" s="4" t="s">
        <v>60</v>
      </c>
      <c r="D516" s="32">
        <v>1</v>
      </c>
      <c r="E516" s="32">
        <v>1</v>
      </c>
      <c r="F516" s="32">
        <v>1</v>
      </c>
      <c r="G516" s="33">
        <f t="shared" si="79"/>
        <v>3</v>
      </c>
      <c r="H516" s="34">
        <v>2</v>
      </c>
      <c r="I516" s="34">
        <v>2</v>
      </c>
      <c r="J516" s="35">
        <v>1</v>
      </c>
      <c r="K516" s="33">
        <f t="shared" si="80"/>
        <v>5</v>
      </c>
      <c r="L516" s="32">
        <v>2</v>
      </c>
      <c r="M516" s="32">
        <v>1</v>
      </c>
      <c r="N516" s="32">
        <v>0</v>
      </c>
      <c r="O516" s="33">
        <f t="shared" si="81"/>
        <v>3</v>
      </c>
      <c r="P516" s="68">
        <v>1</v>
      </c>
      <c r="Q516" s="68">
        <v>0</v>
      </c>
      <c r="R516" s="68">
        <v>1</v>
      </c>
      <c r="S516" s="67">
        <f t="shared" si="82"/>
        <v>2</v>
      </c>
      <c r="T516" s="33">
        <f t="shared" si="83"/>
        <v>13</v>
      </c>
    </row>
    <row r="517" spans="3:20" ht="15.75" x14ac:dyDescent="0.25">
      <c r="C517" s="4" t="s">
        <v>61</v>
      </c>
      <c r="D517" s="32">
        <v>582</v>
      </c>
      <c r="E517" s="32">
        <v>403</v>
      </c>
      <c r="F517" s="32">
        <v>479</v>
      </c>
      <c r="G517" s="33">
        <f t="shared" si="79"/>
        <v>1464</v>
      </c>
      <c r="H517" s="34">
        <v>411</v>
      </c>
      <c r="I517" s="34">
        <v>503</v>
      </c>
      <c r="J517" s="35">
        <v>469</v>
      </c>
      <c r="K517" s="33">
        <f t="shared" si="80"/>
        <v>1383</v>
      </c>
      <c r="L517" s="32">
        <v>527</v>
      </c>
      <c r="M517" s="32">
        <v>528</v>
      </c>
      <c r="N517" s="32">
        <v>486</v>
      </c>
      <c r="O517" s="33">
        <f t="shared" si="81"/>
        <v>1541</v>
      </c>
      <c r="P517" s="68">
        <v>457</v>
      </c>
      <c r="Q517" s="68">
        <v>462</v>
      </c>
      <c r="R517" s="68">
        <v>542</v>
      </c>
      <c r="S517" s="67">
        <f t="shared" si="82"/>
        <v>1461</v>
      </c>
      <c r="T517" s="33">
        <f t="shared" si="83"/>
        <v>5849</v>
      </c>
    </row>
    <row r="518" spans="3:20" ht="15.75" x14ac:dyDescent="0.25">
      <c r="C518" s="4" t="s">
        <v>62</v>
      </c>
      <c r="D518" s="32">
        <v>130</v>
      </c>
      <c r="E518" s="32">
        <v>94</v>
      </c>
      <c r="F518" s="32">
        <v>113</v>
      </c>
      <c r="G518" s="33">
        <f t="shared" si="79"/>
        <v>337</v>
      </c>
      <c r="H518" s="26">
        <v>79</v>
      </c>
      <c r="I518" s="26">
        <v>111</v>
      </c>
      <c r="J518" s="36">
        <v>89</v>
      </c>
      <c r="K518" s="33">
        <f t="shared" si="80"/>
        <v>279</v>
      </c>
      <c r="L518" s="32">
        <v>98</v>
      </c>
      <c r="M518" s="32">
        <v>125</v>
      </c>
      <c r="N518" s="32">
        <v>103</v>
      </c>
      <c r="O518" s="33">
        <f t="shared" si="81"/>
        <v>326</v>
      </c>
      <c r="P518" s="67">
        <v>100</v>
      </c>
      <c r="Q518" s="67">
        <v>72</v>
      </c>
      <c r="R518" s="67">
        <v>87</v>
      </c>
      <c r="S518" s="67">
        <f t="shared" si="82"/>
        <v>259</v>
      </c>
      <c r="T518" s="33">
        <f t="shared" si="83"/>
        <v>1201</v>
      </c>
    </row>
    <row r="519" spans="3:20" ht="15.75" x14ac:dyDescent="0.25">
      <c r="C519" s="4" t="s">
        <v>63</v>
      </c>
      <c r="D519" s="32">
        <v>11</v>
      </c>
      <c r="E519" s="32">
        <v>10</v>
      </c>
      <c r="F519" s="32">
        <v>11</v>
      </c>
      <c r="G519" s="33">
        <f>+SUM(D519:F519)</f>
        <v>32</v>
      </c>
      <c r="H519" s="34">
        <v>23</v>
      </c>
      <c r="I519" s="34">
        <v>9</v>
      </c>
      <c r="J519" s="35">
        <v>22</v>
      </c>
      <c r="K519" s="33">
        <f t="shared" si="80"/>
        <v>54</v>
      </c>
      <c r="L519" s="32">
        <v>14</v>
      </c>
      <c r="M519" s="32">
        <v>16</v>
      </c>
      <c r="N519" s="32">
        <v>22</v>
      </c>
      <c r="O519" s="33">
        <f t="shared" si="81"/>
        <v>52</v>
      </c>
      <c r="P519" s="68">
        <v>15</v>
      </c>
      <c r="Q519" s="68">
        <v>14</v>
      </c>
      <c r="R519" s="68">
        <v>17</v>
      </c>
      <c r="S519" s="67">
        <f t="shared" si="82"/>
        <v>46</v>
      </c>
      <c r="T519" s="33">
        <f t="shared" si="83"/>
        <v>184</v>
      </c>
    </row>
    <row r="520" spans="3:20" ht="15.75" x14ac:dyDescent="0.25">
      <c r="C520" s="4" t="s">
        <v>64</v>
      </c>
      <c r="D520" s="32">
        <v>2</v>
      </c>
      <c r="E520" s="32">
        <v>6</v>
      </c>
      <c r="F520" s="32">
        <v>7</v>
      </c>
      <c r="G520" s="33">
        <f>+SUM(D520:F520)</f>
        <v>15</v>
      </c>
      <c r="H520" s="26">
        <v>7</v>
      </c>
      <c r="I520" s="26">
        <v>3</v>
      </c>
      <c r="J520" s="36">
        <v>4</v>
      </c>
      <c r="K520" s="33">
        <f t="shared" si="80"/>
        <v>14</v>
      </c>
      <c r="L520" s="32">
        <v>8</v>
      </c>
      <c r="M520" s="32">
        <v>6</v>
      </c>
      <c r="N520" s="32">
        <v>6</v>
      </c>
      <c r="O520" s="33">
        <f t="shared" si="81"/>
        <v>20</v>
      </c>
      <c r="P520" s="67">
        <v>7</v>
      </c>
      <c r="Q520" s="67">
        <v>5</v>
      </c>
      <c r="R520" s="67">
        <v>6</v>
      </c>
      <c r="S520" s="67">
        <f t="shared" si="82"/>
        <v>18</v>
      </c>
      <c r="T520" s="33">
        <f t="shared" si="83"/>
        <v>67</v>
      </c>
    </row>
    <row r="521" spans="3:20" ht="15.75" x14ac:dyDescent="0.25">
      <c r="C521" s="4" t="s">
        <v>67</v>
      </c>
      <c r="D521" s="32">
        <v>22</v>
      </c>
      <c r="E521" s="32">
        <v>18</v>
      </c>
      <c r="F521" s="32">
        <v>34</v>
      </c>
      <c r="G521" s="33">
        <f t="shared" si="79"/>
        <v>74</v>
      </c>
      <c r="H521" s="34">
        <v>24</v>
      </c>
      <c r="I521" s="34">
        <v>32</v>
      </c>
      <c r="J521" s="35">
        <v>25</v>
      </c>
      <c r="K521" s="33">
        <f t="shared" si="80"/>
        <v>81</v>
      </c>
      <c r="L521" s="32">
        <v>32</v>
      </c>
      <c r="M521" s="32">
        <v>49</v>
      </c>
      <c r="N521" s="32">
        <v>33</v>
      </c>
      <c r="O521" s="33">
        <f t="shared" si="81"/>
        <v>114</v>
      </c>
      <c r="P521" s="68">
        <v>25</v>
      </c>
      <c r="Q521" s="68">
        <v>26</v>
      </c>
      <c r="R521" s="68">
        <v>42</v>
      </c>
      <c r="S521" s="67">
        <f t="shared" si="82"/>
        <v>93</v>
      </c>
      <c r="T521" s="33">
        <f t="shared" si="83"/>
        <v>362</v>
      </c>
    </row>
    <row r="522" spans="3:20" ht="15.75" x14ac:dyDescent="0.25">
      <c r="C522" s="4" t="s">
        <v>68</v>
      </c>
      <c r="D522" s="32">
        <v>107</v>
      </c>
      <c r="E522" s="32">
        <v>99</v>
      </c>
      <c r="F522" s="32">
        <v>125</v>
      </c>
      <c r="G522" s="33">
        <f t="shared" si="79"/>
        <v>331</v>
      </c>
      <c r="H522" s="34">
        <v>85</v>
      </c>
      <c r="I522" s="34">
        <v>133</v>
      </c>
      <c r="J522" s="35">
        <v>141</v>
      </c>
      <c r="K522" s="33">
        <f t="shared" si="80"/>
        <v>359</v>
      </c>
      <c r="L522" s="32">
        <v>151</v>
      </c>
      <c r="M522" s="32">
        <v>147</v>
      </c>
      <c r="N522" s="32">
        <v>112</v>
      </c>
      <c r="O522" s="33">
        <f t="shared" si="81"/>
        <v>410</v>
      </c>
      <c r="P522" s="68">
        <v>118</v>
      </c>
      <c r="Q522" s="68">
        <v>87</v>
      </c>
      <c r="R522" s="68">
        <v>122</v>
      </c>
      <c r="S522" s="67">
        <f t="shared" si="82"/>
        <v>327</v>
      </c>
      <c r="T522" s="33">
        <f t="shared" si="83"/>
        <v>1427</v>
      </c>
    </row>
    <row r="523" spans="3:20" ht="15.75" x14ac:dyDescent="0.25">
      <c r="C523" s="50" t="s">
        <v>69</v>
      </c>
      <c r="D523" s="33">
        <f t="shared" ref="D523:T523" si="84">SUM(D509:D522)</f>
        <v>1637</v>
      </c>
      <c r="E523" s="33">
        <f t="shared" si="84"/>
        <v>1458</v>
      </c>
      <c r="F523" s="33">
        <f t="shared" si="84"/>
        <v>1628</v>
      </c>
      <c r="G523" s="33">
        <f t="shared" si="84"/>
        <v>4719</v>
      </c>
      <c r="H523" s="33">
        <f t="shared" si="84"/>
        <v>1246</v>
      </c>
      <c r="I523" s="33">
        <f t="shared" si="84"/>
        <v>1501</v>
      </c>
      <c r="J523" s="33">
        <f t="shared" si="84"/>
        <v>1383</v>
      </c>
      <c r="K523" s="33">
        <f t="shared" si="84"/>
        <v>4130</v>
      </c>
      <c r="L523" s="33">
        <f t="shared" si="84"/>
        <v>2154</v>
      </c>
      <c r="M523" s="33">
        <f t="shared" si="84"/>
        <v>2226</v>
      </c>
      <c r="N523" s="33">
        <f t="shared" si="84"/>
        <v>2024</v>
      </c>
      <c r="O523" s="33">
        <f t="shared" si="84"/>
        <v>6404</v>
      </c>
      <c r="P523" s="33">
        <f t="shared" si="84"/>
        <v>2000</v>
      </c>
      <c r="Q523" s="33">
        <f t="shared" si="84"/>
        <v>1690</v>
      </c>
      <c r="R523" s="33">
        <f t="shared" si="84"/>
        <v>2020</v>
      </c>
      <c r="S523" s="33">
        <f t="shared" si="84"/>
        <v>5710</v>
      </c>
      <c r="T523" s="33">
        <f t="shared" si="84"/>
        <v>20963</v>
      </c>
    </row>
    <row r="524" spans="3:20" ht="15.75" x14ac:dyDescent="0.25">
      <c r="C524" s="94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</row>
    <row r="525" spans="3:20" ht="15.75" x14ac:dyDescent="0.25">
      <c r="C525" s="94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</row>
    <row r="526" spans="3:20" ht="15.75" x14ac:dyDescent="0.25">
      <c r="C526" s="94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</row>
    <row r="527" spans="3:20" ht="15.75" x14ac:dyDescent="0.25">
      <c r="C527" s="94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</row>
    <row r="528" spans="3:20" ht="15.75" x14ac:dyDescent="0.25">
      <c r="C528" s="94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</row>
    <row r="529" spans="3:20" ht="15.75" x14ac:dyDescent="0.25">
      <c r="C529" s="94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</row>
    <row r="530" spans="3:20" ht="15.75" x14ac:dyDescent="0.25">
      <c r="C530" s="94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</row>
    <row r="531" spans="3:20" ht="15.75" x14ac:dyDescent="0.25">
      <c r="C531" s="94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</row>
    <row r="532" spans="3:20" ht="15.75" x14ac:dyDescent="0.25">
      <c r="C532" s="94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</row>
    <row r="533" spans="3:20" ht="15.75" x14ac:dyDescent="0.25">
      <c r="C533" s="94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</row>
    <row r="534" spans="3:20" ht="15.75" x14ac:dyDescent="0.25">
      <c r="C534" s="94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</row>
    <row r="535" spans="3:20" ht="15.75" x14ac:dyDescent="0.25">
      <c r="C535" s="94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</row>
    <row r="536" spans="3:20" ht="15.75" x14ac:dyDescent="0.25">
      <c r="C536" s="94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</row>
    <row r="537" spans="3:20" ht="15.75" x14ac:dyDescent="0.25">
      <c r="C537" s="94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</row>
    <row r="538" spans="3:20" ht="15.75" x14ac:dyDescent="0.25">
      <c r="C538" s="94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</row>
    <row r="539" spans="3:20" ht="15.75" x14ac:dyDescent="0.25">
      <c r="C539" s="94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</row>
    <row r="540" spans="3:20" ht="15.75" x14ac:dyDescent="0.25">
      <c r="C540" s="94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</row>
    <row r="541" spans="3:20" ht="15.75" x14ac:dyDescent="0.25">
      <c r="C541" s="94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</row>
    <row r="542" spans="3:20" ht="15.75" x14ac:dyDescent="0.25">
      <c r="C542" s="94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</row>
    <row r="543" spans="3:20" ht="15.75" x14ac:dyDescent="0.25">
      <c r="C543" s="94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</row>
    <row r="544" spans="3:20" ht="15.75" x14ac:dyDescent="0.25">
      <c r="C544" s="94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</row>
    <row r="545" spans="3:20" ht="15.75" x14ac:dyDescent="0.25">
      <c r="C545" s="94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</row>
    <row r="546" spans="3:20" ht="15.75" x14ac:dyDescent="0.25">
      <c r="C546" s="94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</row>
    <row r="547" spans="3:20" ht="15.75" x14ac:dyDescent="0.25">
      <c r="C547" s="94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</row>
    <row r="548" spans="3:20" ht="15.75" x14ac:dyDescent="0.25">
      <c r="C548" s="94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</row>
    <row r="549" spans="3:20" ht="15.75" x14ac:dyDescent="0.25">
      <c r="C549" s="94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</row>
    <row r="550" spans="3:20" ht="15.75" x14ac:dyDescent="0.25">
      <c r="C550" s="94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</row>
    <row r="551" spans="3:20" ht="15.75" x14ac:dyDescent="0.25">
      <c r="C551" s="94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</row>
    <row r="552" spans="3:20" ht="15.75" x14ac:dyDescent="0.25">
      <c r="C552" s="94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</row>
    <row r="553" spans="3:20" ht="15.75" x14ac:dyDescent="0.25">
      <c r="C553" s="94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</row>
    <row r="554" spans="3:20" ht="15.75" x14ac:dyDescent="0.25">
      <c r="C554" s="94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</row>
    <row r="555" spans="3:20" ht="15.75" x14ac:dyDescent="0.25">
      <c r="C555" s="94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</row>
    <row r="556" spans="3:20" ht="15.75" x14ac:dyDescent="0.25">
      <c r="C556" s="94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</row>
    <row r="557" spans="3:20" ht="15.75" x14ac:dyDescent="0.25">
      <c r="C557" s="94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</row>
    <row r="558" spans="3:20" ht="15.75" x14ac:dyDescent="0.25">
      <c r="C558" s="94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</row>
    <row r="559" spans="3:20" ht="15.75" x14ac:dyDescent="0.25">
      <c r="C559" s="94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</row>
    <row r="560" spans="3:20" ht="15.75" x14ac:dyDescent="0.25">
      <c r="C560" s="94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</row>
    <row r="561" spans="3:20" ht="15.75" x14ac:dyDescent="0.25">
      <c r="C561" s="94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</row>
    <row r="562" spans="3:20" ht="15.75" x14ac:dyDescent="0.25">
      <c r="C562" s="94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</row>
    <row r="563" spans="3:20" ht="15.75" x14ac:dyDescent="0.25">
      <c r="C563" s="94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</row>
    <row r="564" spans="3:20" ht="15.75" x14ac:dyDescent="0.25">
      <c r="C564" s="94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</row>
    <row r="565" spans="3:20" ht="15.75" x14ac:dyDescent="0.25">
      <c r="C565" s="94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</row>
    <row r="566" spans="3:20" ht="15.75" x14ac:dyDescent="0.25">
      <c r="C566" s="94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</row>
    <row r="567" spans="3:20" ht="15.75" x14ac:dyDescent="0.25">
      <c r="C567" s="94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</row>
    <row r="568" spans="3:20" ht="15.75" x14ac:dyDescent="0.25">
      <c r="C568" s="89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</row>
    <row r="569" spans="3:20" ht="15.75" x14ac:dyDescent="0.25">
      <c r="C569" s="89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</row>
    <row r="570" spans="3:20" ht="15.75" x14ac:dyDescent="0.25">
      <c r="D570" s="3"/>
      <c r="E570" s="3"/>
      <c r="F570" s="3"/>
      <c r="G570" s="8"/>
      <c r="H570" s="3"/>
      <c r="I570" s="3"/>
      <c r="J570" s="3"/>
      <c r="K570" s="8"/>
      <c r="L570" s="3"/>
      <c r="M570" s="3"/>
      <c r="N570" s="3"/>
      <c r="O570" s="8"/>
      <c r="P570" s="80"/>
      <c r="Q570" s="80"/>
      <c r="R570" s="80"/>
      <c r="S570" s="81"/>
      <c r="T570" s="81"/>
    </row>
    <row r="571" spans="3:20" ht="15.75" thickBot="1" x14ac:dyDescent="0.3"/>
    <row r="572" spans="3:20" ht="15.75" x14ac:dyDescent="0.25">
      <c r="C572" s="107" t="s">
        <v>87</v>
      </c>
      <c r="D572" s="108"/>
      <c r="E572" s="108"/>
      <c r="F572" s="108"/>
      <c r="G572" s="108"/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9"/>
    </row>
    <row r="573" spans="3:20" ht="15.75" x14ac:dyDescent="0.25">
      <c r="C573" s="99" t="s">
        <v>71</v>
      </c>
      <c r="D573" s="101" t="s">
        <v>2</v>
      </c>
      <c r="E573" s="101"/>
      <c r="F573" s="101"/>
      <c r="G573" s="101"/>
      <c r="H573" s="101" t="s">
        <v>3</v>
      </c>
      <c r="I573" s="101"/>
      <c r="J573" s="101"/>
      <c r="K573" s="101"/>
      <c r="L573" s="101" t="s">
        <v>4</v>
      </c>
      <c r="M573" s="101"/>
      <c r="N573" s="101"/>
      <c r="O573" s="101"/>
      <c r="P573" s="101" t="s">
        <v>5</v>
      </c>
      <c r="Q573" s="101"/>
      <c r="R573" s="101"/>
      <c r="S573" s="101"/>
      <c r="T573" s="102" t="s">
        <v>6</v>
      </c>
    </row>
    <row r="574" spans="3:20" ht="16.5" thickBot="1" x14ac:dyDescent="0.3">
      <c r="C574" s="100"/>
      <c r="D574" s="49" t="s">
        <v>7</v>
      </c>
      <c r="E574" s="49" t="s">
        <v>8</v>
      </c>
      <c r="F574" s="49" t="s">
        <v>9</v>
      </c>
      <c r="G574" s="49" t="s">
        <v>10</v>
      </c>
      <c r="H574" s="49" t="s">
        <v>11</v>
      </c>
      <c r="I574" s="49" t="s">
        <v>12</v>
      </c>
      <c r="J574" s="49" t="s">
        <v>13</v>
      </c>
      <c r="K574" s="49" t="s">
        <v>14</v>
      </c>
      <c r="L574" s="49" t="s">
        <v>15</v>
      </c>
      <c r="M574" s="49" t="s">
        <v>16</v>
      </c>
      <c r="N574" s="49" t="s">
        <v>17</v>
      </c>
      <c r="O574" s="49" t="s">
        <v>18</v>
      </c>
      <c r="P574" s="49" t="s">
        <v>19</v>
      </c>
      <c r="Q574" s="49" t="s">
        <v>20</v>
      </c>
      <c r="R574" s="49" t="s">
        <v>21</v>
      </c>
      <c r="S574" s="49" t="s">
        <v>22</v>
      </c>
      <c r="T574" s="103"/>
    </row>
    <row r="575" spans="3:20" ht="15.75" x14ac:dyDescent="0.25">
      <c r="C575" s="5" t="s">
        <v>24</v>
      </c>
      <c r="D575" s="21">
        <v>612</v>
      </c>
      <c r="E575" s="21">
        <v>614</v>
      </c>
      <c r="F575" s="21">
        <v>754</v>
      </c>
      <c r="G575" s="37">
        <f>+SUM(D575:F575)</f>
        <v>1980</v>
      </c>
      <c r="H575" s="26">
        <v>587</v>
      </c>
      <c r="I575" s="26">
        <v>596</v>
      </c>
      <c r="J575" s="36">
        <v>512</v>
      </c>
      <c r="K575" s="37">
        <f>SUM(H575:J575)</f>
        <v>1695</v>
      </c>
      <c r="L575" s="21">
        <v>517</v>
      </c>
      <c r="M575" s="21">
        <v>505</v>
      </c>
      <c r="N575" s="21">
        <v>513</v>
      </c>
      <c r="O575" s="37">
        <f>SUM(L575:N575)</f>
        <v>1535</v>
      </c>
      <c r="P575" s="67">
        <v>524</v>
      </c>
      <c r="Q575" s="67">
        <v>498</v>
      </c>
      <c r="R575" s="67">
        <v>515</v>
      </c>
      <c r="S575" s="67">
        <f>SUM(P575:R575)</f>
        <v>1537</v>
      </c>
      <c r="T575" s="37">
        <f>SUM(G575,O575,K575, S575)</f>
        <v>6747</v>
      </c>
    </row>
    <row r="576" spans="3:20" ht="15.75" x14ac:dyDescent="0.25">
      <c r="C576" s="4" t="s">
        <v>88</v>
      </c>
      <c r="D576" s="21">
        <v>452</v>
      </c>
      <c r="E576" s="21">
        <v>476</v>
      </c>
      <c r="F576" s="21">
        <v>515</v>
      </c>
      <c r="G576" s="37">
        <f t="shared" ref="G576:G586" si="85">+SUM(D576:F576)</f>
        <v>1443</v>
      </c>
      <c r="H576" s="26">
        <v>457</v>
      </c>
      <c r="I576" s="26">
        <v>537</v>
      </c>
      <c r="J576" s="36">
        <v>461</v>
      </c>
      <c r="K576" s="37">
        <f t="shared" ref="K576:K586" si="86">SUM(H576:J576)</f>
        <v>1455</v>
      </c>
      <c r="L576" s="21">
        <v>499</v>
      </c>
      <c r="M576" s="21">
        <v>477</v>
      </c>
      <c r="N576" s="21">
        <v>469</v>
      </c>
      <c r="O576" s="37">
        <f t="shared" ref="O576:O586" si="87">SUM(L576:N576)</f>
        <v>1445</v>
      </c>
      <c r="P576" s="67">
        <v>449</v>
      </c>
      <c r="Q576" s="67">
        <v>385</v>
      </c>
      <c r="R576" s="67">
        <v>513</v>
      </c>
      <c r="S576" s="67">
        <f t="shared" ref="S576:S586" si="88">SUM(P576:R576)</f>
        <v>1347</v>
      </c>
      <c r="T576" s="37">
        <f t="shared" ref="T576:T586" si="89">SUM(G576,O576,K576, S576)</f>
        <v>5690</v>
      </c>
    </row>
    <row r="577" spans="3:20" ht="15.75" x14ac:dyDescent="0.25">
      <c r="C577" s="4" t="s">
        <v>59</v>
      </c>
      <c r="D577" s="21">
        <v>11</v>
      </c>
      <c r="E577" s="21">
        <v>9</v>
      </c>
      <c r="F577" s="21">
        <v>16</v>
      </c>
      <c r="G577" s="37">
        <f>+SUM(D577:F577)</f>
        <v>36</v>
      </c>
      <c r="H577" s="34">
        <v>12</v>
      </c>
      <c r="I577" s="34">
        <v>12</v>
      </c>
      <c r="J577" s="35">
        <v>16</v>
      </c>
      <c r="K577" s="37">
        <f>SUM(H577:J577)</f>
        <v>40</v>
      </c>
      <c r="L577" s="21">
        <v>943</v>
      </c>
      <c r="M577" s="21">
        <v>962</v>
      </c>
      <c r="N577" s="21">
        <v>1013</v>
      </c>
      <c r="O577" s="37">
        <f t="shared" si="87"/>
        <v>2918</v>
      </c>
      <c r="P577" s="67">
        <v>1049</v>
      </c>
      <c r="Q577" s="67">
        <v>960</v>
      </c>
      <c r="R577" s="67">
        <v>1121</v>
      </c>
      <c r="S577" s="67">
        <f t="shared" si="88"/>
        <v>3130</v>
      </c>
      <c r="T577" s="37">
        <f>SUM(G577,O577,K577, S577)</f>
        <v>6124</v>
      </c>
    </row>
    <row r="578" spans="3:20" ht="15.75" x14ac:dyDescent="0.25">
      <c r="C578" s="4" t="s">
        <v>30</v>
      </c>
      <c r="D578" s="21">
        <v>67</v>
      </c>
      <c r="E578" s="21">
        <v>82</v>
      </c>
      <c r="F578" s="21">
        <v>75</v>
      </c>
      <c r="G578" s="37">
        <f t="shared" si="85"/>
        <v>224</v>
      </c>
      <c r="H578" s="26">
        <v>53</v>
      </c>
      <c r="I578" s="26">
        <v>68</v>
      </c>
      <c r="J578" s="36">
        <v>73</v>
      </c>
      <c r="K578" s="37">
        <f t="shared" si="86"/>
        <v>194</v>
      </c>
      <c r="L578" s="21">
        <v>80</v>
      </c>
      <c r="M578" s="21">
        <v>60</v>
      </c>
      <c r="N578" s="21">
        <v>83</v>
      </c>
      <c r="O578" s="37">
        <f t="shared" si="87"/>
        <v>223</v>
      </c>
      <c r="P578" s="67">
        <v>83</v>
      </c>
      <c r="Q578" s="67">
        <v>48</v>
      </c>
      <c r="R578" s="67">
        <v>69</v>
      </c>
      <c r="S578" s="67">
        <f t="shared" si="88"/>
        <v>200</v>
      </c>
      <c r="T578" s="37">
        <f t="shared" si="89"/>
        <v>841</v>
      </c>
    </row>
    <row r="579" spans="3:20" ht="15.75" x14ac:dyDescent="0.25">
      <c r="C579" s="4" t="s">
        <v>32</v>
      </c>
      <c r="D579" s="21">
        <v>3</v>
      </c>
      <c r="E579" s="21">
        <v>2</v>
      </c>
      <c r="F579" s="21">
        <v>7</v>
      </c>
      <c r="G579" s="37">
        <f t="shared" si="85"/>
        <v>12</v>
      </c>
      <c r="H579" s="26">
        <v>5</v>
      </c>
      <c r="I579" s="26">
        <v>2</v>
      </c>
      <c r="J579" s="36">
        <v>4</v>
      </c>
      <c r="K579" s="37">
        <f t="shared" si="86"/>
        <v>11</v>
      </c>
      <c r="L579" s="21">
        <v>2</v>
      </c>
      <c r="M579" s="21">
        <v>0</v>
      </c>
      <c r="N579" s="21">
        <v>0</v>
      </c>
      <c r="O579" s="37">
        <f t="shared" si="87"/>
        <v>2</v>
      </c>
      <c r="P579" s="67">
        <v>0</v>
      </c>
      <c r="Q579" s="67"/>
      <c r="R579" s="67">
        <v>0</v>
      </c>
      <c r="S579" s="67">
        <f t="shared" si="88"/>
        <v>0</v>
      </c>
      <c r="T579" s="37">
        <f t="shared" si="89"/>
        <v>25</v>
      </c>
    </row>
    <row r="580" spans="3:20" ht="15.75" x14ac:dyDescent="0.25">
      <c r="C580" s="4" t="s">
        <v>60</v>
      </c>
      <c r="D580" s="21">
        <v>1</v>
      </c>
      <c r="E580" s="21">
        <v>0</v>
      </c>
      <c r="F580" s="21">
        <v>2</v>
      </c>
      <c r="G580" s="37">
        <f t="shared" si="85"/>
        <v>3</v>
      </c>
      <c r="H580" s="21">
        <v>0</v>
      </c>
      <c r="I580" s="21">
        <v>0</v>
      </c>
      <c r="J580" s="35">
        <v>2</v>
      </c>
      <c r="K580" s="37">
        <f t="shared" si="86"/>
        <v>2</v>
      </c>
      <c r="L580" s="21">
        <v>0</v>
      </c>
      <c r="M580" s="21">
        <v>0</v>
      </c>
      <c r="N580" s="21">
        <v>0</v>
      </c>
      <c r="O580" s="37">
        <f t="shared" si="87"/>
        <v>0</v>
      </c>
      <c r="P580" s="68">
        <v>1</v>
      </c>
      <c r="Q580" s="68">
        <v>0</v>
      </c>
      <c r="R580" s="68">
        <v>0</v>
      </c>
      <c r="S580" s="67">
        <f t="shared" si="88"/>
        <v>1</v>
      </c>
      <c r="T580" s="37">
        <f t="shared" si="89"/>
        <v>6</v>
      </c>
    </row>
    <row r="581" spans="3:20" ht="15.75" x14ac:dyDescent="0.25">
      <c r="C581" s="4" t="s">
        <v>61</v>
      </c>
      <c r="D581" s="21">
        <v>582</v>
      </c>
      <c r="E581" s="21">
        <v>774</v>
      </c>
      <c r="F581" s="21">
        <v>772</v>
      </c>
      <c r="G581" s="37">
        <f t="shared" si="85"/>
        <v>2128</v>
      </c>
      <c r="H581" s="34">
        <v>673</v>
      </c>
      <c r="I581" s="34">
        <v>754</v>
      </c>
      <c r="J581" s="35">
        <v>700</v>
      </c>
      <c r="K581" s="37">
        <f t="shared" si="86"/>
        <v>2127</v>
      </c>
      <c r="L581" s="21">
        <v>711</v>
      </c>
      <c r="M581" s="21">
        <v>702</v>
      </c>
      <c r="N581" s="21">
        <v>765</v>
      </c>
      <c r="O581" s="37">
        <f t="shared" si="87"/>
        <v>2178</v>
      </c>
      <c r="P581" s="68">
        <v>800</v>
      </c>
      <c r="Q581" s="68">
        <v>736</v>
      </c>
      <c r="R581" s="68">
        <v>821</v>
      </c>
      <c r="S581" s="67">
        <f t="shared" si="88"/>
        <v>2357</v>
      </c>
      <c r="T581" s="37">
        <f t="shared" si="89"/>
        <v>8790</v>
      </c>
    </row>
    <row r="582" spans="3:20" ht="15.75" x14ac:dyDescent="0.25">
      <c r="C582" s="4" t="s">
        <v>62</v>
      </c>
      <c r="D582" s="21">
        <v>130</v>
      </c>
      <c r="E582" s="21">
        <v>203</v>
      </c>
      <c r="F582" s="21">
        <v>204</v>
      </c>
      <c r="G582" s="37">
        <f>+SUM(D582:F582)</f>
        <v>537</v>
      </c>
      <c r="H582" s="26">
        <v>177</v>
      </c>
      <c r="I582" s="26">
        <v>220</v>
      </c>
      <c r="J582" s="36">
        <v>197</v>
      </c>
      <c r="K582" s="37">
        <f t="shared" si="86"/>
        <v>594</v>
      </c>
      <c r="L582" s="21">
        <v>176</v>
      </c>
      <c r="M582" s="21">
        <v>196</v>
      </c>
      <c r="N582" s="21">
        <v>193</v>
      </c>
      <c r="O582" s="37">
        <f t="shared" si="87"/>
        <v>565</v>
      </c>
      <c r="P582" s="67">
        <v>194</v>
      </c>
      <c r="Q582" s="67">
        <v>163</v>
      </c>
      <c r="R582" s="67">
        <v>223</v>
      </c>
      <c r="S582" s="67">
        <f t="shared" si="88"/>
        <v>580</v>
      </c>
      <c r="T582" s="37">
        <f t="shared" si="89"/>
        <v>2276</v>
      </c>
    </row>
    <row r="583" spans="3:20" ht="15.75" x14ac:dyDescent="0.25">
      <c r="C583" s="4" t="s">
        <v>63</v>
      </c>
      <c r="D583" s="21">
        <v>11</v>
      </c>
      <c r="E583" s="21">
        <v>28</v>
      </c>
      <c r="F583" s="21">
        <v>50</v>
      </c>
      <c r="G583" s="37">
        <f t="shared" si="85"/>
        <v>89</v>
      </c>
      <c r="H583" s="34">
        <v>26</v>
      </c>
      <c r="I583" s="34">
        <v>30</v>
      </c>
      <c r="J583" s="35">
        <v>26</v>
      </c>
      <c r="K583" s="37">
        <f t="shared" si="86"/>
        <v>82</v>
      </c>
      <c r="L583" s="21">
        <v>30</v>
      </c>
      <c r="M583" s="21">
        <v>42</v>
      </c>
      <c r="N583" s="21">
        <v>38</v>
      </c>
      <c r="O583" s="37">
        <f t="shared" si="87"/>
        <v>110</v>
      </c>
      <c r="P583" s="68">
        <v>35</v>
      </c>
      <c r="Q583" s="68">
        <v>46</v>
      </c>
      <c r="R583" s="68">
        <v>47</v>
      </c>
      <c r="S583" s="67">
        <f t="shared" si="88"/>
        <v>128</v>
      </c>
      <c r="T583" s="37">
        <f t="shared" si="89"/>
        <v>409</v>
      </c>
    </row>
    <row r="584" spans="3:20" ht="15.75" x14ac:dyDescent="0.25">
      <c r="C584" s="4" t="s">
        <v>64</v>
      </c>
      <c r="D584" s="21">
        <v>2</v>
      </c>
      <c r="E584" s="21">
        <v>3</v>
      </c>
      <c r="F584" s="21">
        <v>7</v>
      </c>
      <c r="G584" s="37">
        <f t="shared" si="85"/>
        <v>12</v>
      </c>
      <c r="H584" s="26">
        <v>1</v>
      </c>
      <c r="I584" s="26">
        <v>5</v>
      </c>
      <c r="J584" s="36">
        <v>2</v>
      </c>
      <c r="K584" s="37">
        <f t="shared" si="86"/>
        <v>8</v>
      </c>
      <c r="L584" s="21">
        <v>5</v>
      </c>
      <c r="M584" s="21">
        <v>7</v>
      </c>
      <c r="N584" s="21">
        <v>1</v>
      </c>
      <c r="O584" s="37">
        <f t="shared" si="87"/>
        <v>13</v>
      </c>
      <c r="P584" s="67">
        <v>4</v>
      </c>
      <c r="Q584" s="67">
        <v>5</v>
      </c>
      <c r="R584" s="67">
        <v>5</v>
      </c>
      <c r="S584" s="67">
        <f t="shared" si="88"/>
        <v>14</v>
      </c>
      <c r="T584" s="37">
        <f t="shared" si="89"/>
        <v>47</v>
      </c>
    </row>
    <row r="585" spans="3:20" ht="15.75" x14ac:dyDescent="0.25">
      <c r="C585" s="4" t="s">
        <v>67</v>
      </c>
      <c r="D585" s="21">
        <v>7</v>
      </c>
      <c r="E585" s="21">
        <v>2</v>
      </c>
      <c r="F585" s="21">
        <v>10</v>
      </c>
      <c r="G585" s="37">
        <f t="shared" si="85"/>
        <v>19</v>
      </c>
      <c r="H585" s="34">
        <v>14</v>
      </c>
      <c r="I585" s="34">
        <v>12</v>
      </c>
      <c r="J585" s="35">
        <v>21</v>
      </c>
      <c r="K585" s="37">
        <f t="shared" si="86"/>
        <v>47</v>
      </c>
      <c r="L585" s="21">
        <v>32</v>
      </c>
      <c r="M585" s="21">
        <v>13</v>
      </c>
      <c r="N585" s="21">
        <v>5</v>
      </c>
      <c r="O585" s="37">
        <f t="shared" si="87"/>
        <v>50</v>
      </c>
      <c r="P585" s="68">
        <v>63</v>
      </c>
      <c r="Q585" s="68">
        <v>24</v>
      </c>
      <c r="R585" s="68">
        <v>9</v>
      </c>
      <c r="S585" s="67">
        <f t="shared" si="88"/>
        <v>96</v>
      </c>
      <c r="T585" s="37">
        <f t="shared" si="89"/>
        <v>212</v>
      </c>
    </row>
    <row r="586" spans="3:20" ht="15.75" x14ac:dyDescent="0.25">
      <c r="C586" s="4" t="s">
        <v>68</v>
      </c>
      <c r="D586" s="21">
        <v>0</v>
      </c>
      <c r="E586" s="21">
        <v>17</v>
      </c>
      <c r="F586" s="21">
        <v>70</v>
      </c>
      <c r="G586" s="37">
        <f t="shared" si="85"/>
        <v>87</v>
      </c>
      <c r="H586" s="34">
        <v>40</v>
      </c>
      <c r="I586" s="34">
        <v>62</v>
      </c>
      <c r="J586" s="35">
        <v>70</v>
      </c>
      <c r="K586" s="37">
        <f t="shared" si="86"/>
        <v>172</v>
      </c>
      <c r="L586" s="21">
        <v>32</v>
      </c>
      <c r="M586" s="21">
        <v>54</v>
      </c>
      <c r="N586" s="21">
        <v>35</v>
      </c>
      <c r="O586" s="37">
        <f t="shared" si="87"/>
        <v>121</v>
      </c>
      <c r="P586" s="68">
        <v>41</v>
      </c>
      <c r="Q586" s="68">
        <v>32</v>
      </c>
      <c r="R586" s="68">
        <v>52</v>
      </c>
      <c r="S586" s="67">
        <f t="shared" si="88"/>
        <v>125</v>
      </c>
      <c r="T586" s="37">
        <f t="shared" si="89"/>
        <v>505</v>
      </c>
    </row>
    <row r="587" spans="3:20" ht="15.75" x14ac:dyDescent="0.25">
      <c r="C587" s="50" t="s">
        <v>69</v>
      </c>
      <c r="D587" s="37">
        <f t="shared" ref="D587:I587" si="90">SUM(D575:D586)</f>
        <v>1878</v>
      </c>
      <c r="E587" s="37">
        <f t="shared" si="90"/>
        <v>2210</v>
      </c>
      <c r="F587" s="37">
        <f t="shared" si="90"/>
        <v>2482</v>
      </c>
      <c r="G587" s="37">
        <f t="shared" si="90"/>
        <v>6570</v>
      </c>
      <c r="H587" s="37">
        <f t="shared" si="90"/>
        <v>2045</v>
      </c>
      <c r="I587" s="37">
        <f t="shared" si="90"/>
        <v>2298</v>
      </c>
      <c r="J587" s="37">
        <f>SUM(J575:J585)</f>
        <v>2014</v>
      </c>
      <c r="K587" s="37">
        <f t="shared" ref="K587:T587" si="91">SUM(K575:K586)</f>
        <v>6427</v>
      </c>
      <c r="L587" s="37">
        <f t="shared" si="91"/>
        <v>3027</v>
      </c>
      <c r="M587" s="37">
        <f t="shared" si="91"/>
        <v>3018</v>
      </c>
      <c r="N587" s="37">
        <f t="shared" si="91"/>
        <v>3115</v>
      </c>
      <c r="O587" s="37">
        <f t="shared" si="91"/>
        <v>9160</v>
      </c>
      <c r="P587" s="37">
        <f t="shared" si="91"/>
        <v>3243</v>
      </c>
      <c r="Q587" s="37">
        <f t="shared" si="91"/>
        <v>2897</v>
      </c>
      <c r="R587" s="37">
        <f t="shared" si="91"/>
        <v>3375</v>
      </c>
      <c r="S587" s="37">
        <f t="shared" si="91"/>
        <v>9515</v>
      </c>
      <c r="T587" s="37">
        <f t="shared" si="91"/>
        <v>31672</v>
      </c>
    </row>
    <row r="588" spans="3:20" ht="15.75" x14ac:dyDescent="0.25">
      <c r="C588" s="94"/>
      <c r="D588" s="95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5"/>
    </row>
    <row r="589" spans="3:20" ht="15.75" x14ac:dyDescent="0.25">
      <c r="C589" s="94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</row>
    <row r="590" spans="3:20" ht="15.75" x14ac:dyDescent="0.25">
      <c r="C590" s="94"/>
      <c r="D590" s="95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5"/>
      <c r="P590" s="95"/>
      <c r="Q590" s="95"/>
      <c r="R590" s="95"/>
      <c r="S590" s="95"/>
      <c r="T590" s="95"/>
    </row>
    <row r="591" spans="3:20" ht="15.75" x14ac:dyDescent="0.25">
      <c r="C591" s="94"/>
      <c r="D591" s="95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5"/>
      <c r="P591" s="95"/>
      <c r="Q591" s="95"/>
      <c r="R591" s="95"/>
      <c r="S591" s="95"/>
      <c r="T591" s="95"/>
    </row>
    <row r="592" spans="3:20" ht="15.75" x14ac:dyDescent="0.25">
      <c r="C592" s="94"/>
      <c r="D592" s="95"/>
      <c r="E592" s="95"/>
      <c r="F592" s="95"/>
      <c r="G592" s="95"/>
      <c r="H592" s="95"/>
      <c r="I592" s="95"/>
      <c r="J592" s="95"/>
      <c r="K592" s="95"/>
      <c r="L592" s="95"/>
      <c r="M592" s="95"/>
      <c r="N592" s="95"/>
      <c r="O592" s="95"/>
      <c r="P592" s="95"/>
      <c r="Q592" s="95"/>
      <c r="R592" s="95"/>
      <c r="S592" s="95"/>
      <c r="T592" s="95"/>
    </row>
    <row r="593" spans="3:20" ht="15.75" x14ac:dyDescent="0.25">
      <c r="C593" s="94"/>
      <c r="D593" s="95"/>
      <c r="E593" s="95"/>
      <c r="F593" s="95"/>
      <c r="G593" s="95"/>
      <c r="H593" s="95"/>
      <c r="I593" s="95"/>
      <c r="J593" s="95"/>
      <c r="K593" s="95"/>
      <c r="L593" s="95"/>
      <c r="M593" s="95"/>
      <c r="N593" s="95"/>
      <c r="O593" s="95"/>
      <c r="P593" s="95"/>
      <c r="Q593" s="95"/>
      <c r="R593" s="95"/>
      <c r="S593" s="95"/>
      <c r="T593" s="95"/>
    </row>
    <row r="594" spans="3:20" ht="15.75" x14ac:dyDescent="0.25">
      <c r="C594" s="94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5"/>
    </row>
    <row r="595" spans="3:20" ht="15.75" x14ac:dyDescent="0.25">
      <c r="C595" s="94"/>
      <c r="D595" s="95"/>
      <c r="E595" s="95"/>
      <c r="F595" s="95"/>
      <c r="G595" s="95"/>
      <c r="H595" s="95"/>
      <c r="I595" s="95"/>
      <c r="J595" s="95"/>
      <c r="K595" s="95"/>
      <c r="L595" s="95"/>
      <c r="M595" s="95"/>
      <c r="N595" s="95"/>
      <c r="O595" s="95"/>
      <c r="P595" s="95"/>
      <c r="Q595" s="95"/>
      <c r="R595" s="95"/>
      <c r="S595" s="95"/>
      <c r="T595" s="95"/>
    </row>
    <row r="596" spans="3:20" ht="15.75" x14ac:dyDescent="0.25">
      <c r="C596" s="94"/>
      <c r="D596" s="95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5"/>
      <c r="P596" s="95"/>
      <c r="Q596" s="95"/>
      <c r="R596" s="95"/>
      <c r="S596" s="95"/>
      <c r="T596" s="95"/>
    </row>
    <row r="597" spans="3:20" ht="15.75" x14ac:dyDescent="0.25">
      <c r="C597" s="94"/>
      <c r="D597" s="95"/>
      <c r="E597" s="95"/>
      <c r="F597" s="95"/>
      <c r="G597" s="95"/>
      <c r="H597" s="95"/>
      <c r="I597" s="95"/>
      <c r="J597" s="95"/>
      <c r="K597" s="95"/>
      <c r="L597" s="95"/>
      <c r="M597" s="95"/>
      <c r="N597" s="95"/>
      <c r="O597" s="95"/>
      <c r="P597" s="95"/>
      <c r="Q597" s="95"/>
      <c r="R597" s="95"/>
      <c r="S597" s="95"/>
      <c r="T597" s="95"/>
    </row>
    <row r="598" spans="3:20" ht="15.75" x14ac:dyDescent="0.25">
      <c r="C598" s="94"/>
      <c r="D598" s="95"/>
      <c r="E598" s="95"/>
      <c r="F598" s="95"/>
      <c r="G598" s="95"/>
      <c r="H598" s="95"/>
      <c r="I598" s="95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5"/>
    </row>
    <row r="599" spans="3:20" ht="15.75" x14ac:dyDescent="0.25">
      <c r="C599" s="94"/>
      <c r="D599" s="95"/>
      <c r="E599" s="95"/>
      <c r="F599" s="95"/>
      <c r="G599" s="95"/>
      <c r="H599" s="95"/>
      <c r="I599" s="95"/>
      <c r="J599" s="95"/>
      <c r="K599" s="95"/>
      <c r="L599" s="95"/>
      <c r="M599" s="95"/>
      <c r="N599" s="95"/>
      <c r="O599" s="95"/>
      <c r="P599" s="95"/>
      <c r="Q599" s="95"/>
      <c r="R599" s="95"/>
      <c r="S599" s="95"/>
      <c r="T599" s="95"/>
    </row>
    <row r="600" spans="3:20" ht="15.75" x14ac:dyDescent="0.25">
      <c r="C600" s="94"/>
      <c r="D600" s="95"/>
      <c r="E600" s="95"/>
      <c r="F600" s="95"/>
      <c r="G600" s="95"/>
      <c r="H600" s="95"/>
      <c r="I600" s="95"/>
      <c r="J600" s="95"/>
      <c r="K600" s="95"/>
      <c r="L600" s="95"/>
      <c r="M600" s="95"/>
      <c r="N600" s="95"/>
      <c r="O600" s="95"/>
      <c r="P600" s="95"/>
      <c r="Q600" s="95"/>
      <c r="R600" s="95"/>
      <c r="S600" s="95"/>
      <c r="T600" s="95"/>
    </row>
    <row r="601" spans="3:20" ht="15.75" x14ac:dyDescent="0.25">
      <c r="C601" s="94"/>
      <c r="D601" s="95"/>
      <c r="E601" s="95"/>
      <c r="F601" s="95"/>
      <c r="G601" s="95"/>
      <c r="H601" s="95"/>
      <c r="I601" s="95"/>
      <c r="J601" s="95"/>
      <c r="K601" s="95"/>
      <c r="L601" s="95"/>
      <c r="M601" s="95"/>
      <c r="N601" s="95"/>
      <c r="O601" s="95"/>
      <c r="P601" s="95"/>
      <c r="Q601" s="95"/>
      <c r="R601" s="95"/>
      <c r="S601" s="95"/>
      <c r="T601" s="95"/>
    </row>
    <row r="602" spans="3:20" ht="15.75" x14ac:dyDescent="0.25">
      <c r="C602" s="94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5"/>
    </row>
    <row r="603" spans="3:20" ht="15.75" x14ac:dyDescent="0.25">
      <c r="C603" s="94"/>
      <c r="D603" s="95"/>
      <c r="E603" s="95"/>
      <c r="F603" s="95"/>
      <c r="G603" s="95"/>
      <c r="H603" s="95"/>
      <c r="I603" s="95"/>
      <c r="J603" s="95"/>
      <c r="K603" s="95"/>
      <c r="L603" s="95"/>
      <c r="M603" s="95"/>
      <c r="N603" s="95"/>
      <c r="O603" s="95"/>
      <c r="P603" s="95"/>
      <c r="Q603" s="95"/>
      <c r="R603" s="95"/>
      <c r="S603" s="95"/>
      <c r="T603" s="95"/>
    </row>
    <row r="604" spans="3:20" ht="15.75" x14ac:dyDescent="0.25">
      <c r="C604" s="94"/>
      <c r="D604" s="95"/>
      <c r="E604" s="95"/>
      <c r="F604" s="95"/>
      <c r="G604" s="95"/>
      <c r="H604" s="95"/>
      <c r="I604" s="95"/>
      <c r="J604" s="95"/>
      <c r="K604" s="95"/>
      <c r="L604" s="95"/>
      <c r="M604" s="95"/>
      <c r="N604" s="95"/>
      <c r="O604" s="95"/>
      <c r="P604" s="95"/>
      <c r="Q604" s="95"/>
      <c r="R604" s="95"/>
      <c r="S604" s="95"/>
      <c r="T604" s="95"/>
    </row>
    <row r="605" spans="3:20" ht="15.75" x14ac:dyDescent="0.25">
      <c r="C605" s="94"/>
      <c r="D605" s="95"/>
      <c r="E605" s="95"/>
      <c r="F605" s="95"/>
      <c r="G605" s="95"/>
      <c r="H605" s="95"/>
      <c r="I605" s="95"/>
      <c r="J605" s="95"/>
      <c r="K605" s="95"/>
      <c r="L605" s="95"/>
      <c r="M605" s="95"/>
      <c r="N605" s="95"/>
      <c r="O605" s="95"/>
      <c r="P605" s="95"/>
      <c r="Q605" s="95"/>
      <c r="R605" s="95"/>
      <c r="S605" s="95"/>
      <c r="T605" s="95"/>
    </row>
    <row r="606" spans="3:20" ht="15.75" x14ac:dyDescent="0.25">
      <c r="C606" s="94"/>
      <c r="D606" s="95"/>
      <c r="E606" s="95"/>
      <c r="F606" s="95"/>
      <c r="G606" s="95"/>
      <c r="H606" s="95"/>
      <c r="I606" s="95"/>
      <c r="J606" s="95"/>
      <c r="K606" s="95"/>
      <c r="L606" s="95"/>
      <c r="M606" s="95"/>
      <c r="N606" s="95"/>
      <c r="O606" s="95"/>
      <c r="P606" s="95"/>
      <c r="Q606" s="95"/>
      <c r="R606" s="95"/>
      <c r="S606" s="95"/>
      <c r="T606" s="95"/>
    </row>
    <row r="607" spans="3:20" ht="15.75" x14ac:dyDescent="0.25">
      <c r="C607" s="94"/>
      <c r="D607" s="95"/>
      <c r="E607" s="95"/>
      <c r="F607" s="95"/>
      <c r="G607" s="95"/>
      <c r="H607" s="95"/>
      <c r="I607" s="95"/>
      <c r="J607" s="95"/>
      <c r="K607" s="95"/>
      <c r="L607" s="95"/>
      <c r="M607" s="95"/>
      <c r="N607" s="95"/>
      <c r="O607" s="95"/>
      <c r="P607" s="95"/>
      <c r="Q607" s="95"/>
      <c r="R607" s="95"/>
      <c r="S607" s="95"/>
      <c r="T607" s="95"/>
    </row>
    <row r="608" spans="3:20" ht="15.75" x14ac:dyDescent="0.25">
      <c r="C608" s="94"/>
      <c r="D608" s="95"/>
      <c r="E608" s="95"/>
      <c r="F608" s="95"/>
      <c r="G608" s="95"/>
      <c r="H608" s="95"/>
      <c r="I608" s="95"/>
      <c r="J608" s="95"/>
      <c r="K608" s="95"/>
      <c r="L608" s="95"/>
      <c r="M608" s="95"/>
      <c r="N608" s="95"/>
      <c r="O608" s="95"/>
      <c r="P608" s="95"/>
      <c r="Q608" s="95"/>
      <c r="R608" s="95"/>
      <c r="S608" s="95"/>
      <c r="T608" s="95"/>
    </row>
    <row r="609" spans="3:20" ht="15.75" x14ac:dyDescent="0.25">
      <c r="C609" s="94"/>
      <c r="D609" s="95"/>
      <c r="E609" s="95"/>
      <c r="F609" s="95"/>
      <c r="G609" s="95"/>
      <c r="H609" s="95"/>
      <c r="I609" s="95"/>
      <c r="J609" s="95"/>
      <c r="K609" s="95"/>
      <c r="L609" s="95"/>
      <c r="M609" s="95"/>
      <c r="N609" s="95"/>
      <c r="O609" s="95"/>
      <c r="P609" s="95"/>
      <c r="Q609" s="95"/>
      <c r="R609" s="95"/>
      <c r="S609" s="95"/>
      <c r="T609" s="95"/>
    </row>
    <row r="610" spans="3:20" ht="15.75" x14ac:dyDescent="0.25">
      <c r="C610" s="94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5"/>
    </row>
    <row r="611" spans="3:20" ht="15.75" x14ac:dyDescent="0.25">
      <c r="C611" s="94"/>
      <c r="D611" s="95"/>
      <c r="E611" s="95"/>
      <c r="F611" s="95"/>
      <c r="G611" s="95"/>
      <c r="H611" s="95"/>
      <c r="I611" s="95"/>
      <c r="J611" s="95"/>
      <c r="K611" s="95"/>
      <c r="L611" s="95"/>
      <c r="M611" s="95"/>
      <c r="N611" s="95"/>
      <c r="O611" s="95"/>
      <c r="P611" s="95"/>
      <c r="Q611" s="95"/>
      <c r="R611" s="95"/>
      <c r="S611" s="95"/>
      <c r="T611" s="95"/>
    </row>
    <row r="612" spans="3:20" ht="15.75" x14ac:dyDescent="0.25">
      <c r="C612" s="94"/>
      <c r="D612" s="95"/>
      <c r="E612" s="95"/>
      <c r="F612" s="95"/>
      <c r="G612" s="95"/>
      <c r="H612" s="95"/>
      <c r="I612" s="95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5"/>
    </row>
    <row r="613" spans="3:20" ht="15.75" x14ac:dyDescent="0.25">
      <c r="C613" s="94"/>
      <c r="D613" s="95"/>
      <c r="E613" s="95"/>
      <c r="F613" s="95"/>
      <c r="G613" s="95"/>
      <c r="H613" s="95"/>
      <c r="I613" s="95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</row>
    <row r="614" spans="3:20" ht="15.75" x14ac:dyDescent="0.25">
      <c r="C614" s="94"/>
      <c r="D614" s="95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5"/>
      <c r="P614" s="95"/>
      <c r="Q614" s="95"/>
      <c r="R614" s="95"/>
      <c r="S614" s="95"/>
      <c r="T614" s="95"/>
    </row>
    <row r="615" spans="3:20" ht="15.75" x14ac:dyDescent="0.25">
      <c r="C615" s="94"/>
      <c r="D615" s="95"/>
      <c r="E615" s="95"/>
      <c r="F615" s="95"/>
      <c r="G615" s="95"/>
      <c r="H615" s="95"/>
      <c r="I615" s="95"/>
      <c r="J615" s="95"/>
      <c r="K615" s="95"/>
      <c r="L615" s="95"/>
      <c r="M615" s="95"/>
      <c r="N615" s="95"/>
      <c r="O615" s="95"/>
      <c r="P615" s="95"/>
      <c r="Q615" s="95"/>
      <c r="R615" s="95"/>
      <c r="S615" s="95"/>
      <c r="T615" s="95"/>
    </row>
    <row r="616" spans="3:20" ht="15.75" x14ac:dyDescent="0.25">
      <c r="C616" s="94"/>
      <c r="D616" s="95"/>
      <c r="E616" s="95"/>
      <c r="F616" s="95"/>
      <c r="G616" s="95"/>
      <c r="H616" s="95"/>
      <c r="I616" s="95"/>
      <c r="J616" s="95"/>
      <c r="K616" s="95"/>
      <c r="L616" s="95"/>
      <c r="M616" s="95"/>
      <c r="N616" s="95"/>
      <c r="O616" s="95"/>
      <c r="P616" s="95"/>
      <c r="Q616" s="95"/>
      <c r="R616" s="95"/>
      <c r="S616" s="95"/>
      <c r="T616" s="95"/>
    </row>
    <row r="617" spans="3:20" ht="15.75" x14ac:dyDescent="0.25">
      <c r="C617" s="94"/>
      <c r="D617" s="95"/>
      <c r="E617" s="95"/>
      <c r="F617" s="95"/>
      <c r="G617" s="95"/>
      <c r="H617" s="95"/>
      <c r="I617" s="95"/>
      <c r="J617" s="95"/>
      <c r="K617" s="95"/>
      <c r="L617" s="95"/>
      <c r="M617" s="95"/>
      <c r="N617" s="95"/>
      <c r="O617" s="95"/>
      <c r="P617" s="95"/>
      <c r="Q617" s="95"/>
      <c r="R617" s="95"/>
      <c r="S617" s="95"/>
      <c r="T617" s="95"/>
    </row>
    <row r="618" spans="3:20" ht="15.75" x14ac:dyDescent="0.25">
      <c r="C618" s="94"/>
      <c r="D618" s="95"/>
      <c r="E618" s="95"/>
      <c r="F618" s="95"/>
      <c r="G618" s="95"/>
      <c r="H618" s="95"/>
      <c r="I618" s="95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5"/>
    </row>
    <row r="619" spans="3:20" ht="15.75" x14ac:dyDescent="0.25">
      <c r="C619" s="94"/>
      <c r="D619" s="95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5"/>
    </row>
    <row r="620" spans="3:20" ht="15.75" x14ac:dyDescent="0.25">
      <c r="C620" s="94"/>
      <c r="D620" s="95"/>
      <c r="E620" s="95"/>
      <c r="F620" s="95"/>
      <c r="G620" s="95"/>
      <c r="H620" s="95"/>
      <c r="I620" s="95"/>
      <c r="J620" s="95"/>
      <c r="K620" s="95"/>
      <c r="L620" s="95"/>
      <c r="M620" s="95"/>
      <c r="N620" s="95"/>
      <c r="O620" s="95"/>
      <c r="P620" s="95"/>
      <c r="Q620" s="95"/>
      <c r="R620" s="95"/>
      <c r="S620" s="95"/>
      <c r="T620" s="95"/>
    </row>
    <row r="621" spans="3:20" ht="15.75" x14ac:dyDescent="0.25">
      <c r="C621" s="94"/>
      <c r="D621" s="95"/>
      <c r="E621" s="95"/>
      <c r="F621" s="95"/>
      <c r="G621" s="95"/>
      <c r="H621" s="95"/>
      <c r="I621" s="95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5"/>
    </row>
    <row r="622" spans="3:20" ht="15.75" x14ac:dyDescent="0.25">
      <c r="C622" s="94"/>
      <c r="D622" s="95"/>
      <c r="E622" s="95"/>
      <c r="F622" s="95"/>
      <c r="G622" s="95"/>
      <c r="H622" s="95"/>
      <c r="I622" s="95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5"/>
    </row>
    <row r="623" spans="3:20" ht="15.75" x14ac:dyDescent="0.25">
      <c r="C623" s="94"/>
      <c r="D623" s="95"/>
      <c r="E623" s="95"/>
      <c r="F623" s="95"/>
      <c r="G623" s="95"/>
      <c r="H623" s="95"/>
      <c r="I623" s="95"/>
      <c r="J623" s="95"/>
      <c r="K623" s="95"/>
      <c r="L623" s="95"/>
      <c r="M623" s="95"/>
      <c r="N623" s="95"/>
      <c r="O623" s="95"/>
      <c r="P623" s="95"/>
      <c r="Q623" s="95"/>
      <c r="R623" s="95"/>
      <c r="S623" s="95"/>
      <c r="T623" s="95"/>
    </row>
    <row r="624" spans="3:20" ht="15.75" x14ac:dyDescent="0.25">
      <c r="C624" s="94"/>
      <c r="D624" s="95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</row>
    <row r="625" spans="3:20" ht="15.75" x14ac:dyDescent="0.25">
      <c r="C625" s="94"/>
      <c r="D625" s="95"/>
      <c r="E625" s="95"/>
      <c r="F625" s="95"/>
      <c r="G625" s="95"/>
      <c r="H625" s="95"/>
      <c r="I625" s="95"/>
      <c r="J625" s="95"/>
      <c r="K625" s="95"/>
      <c r="L625" s="95"/>
      <c r="M625" s="95"/>
      <c r="N625" s="95"/>
      <c r="O625" s="95"/>
      <c r="P625" s="95"/>
      <c r="Q625" s="95"/>
      <c r="R625" s="95"/>
      <c r="S625" s="95"/>
      <c r="T625" s="95"/>
    </row>
    <row r="626" spans="3:20" ht="15.75" x14ac:dyDescent="0.25">
      <c r="C626" s="89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</row>
    <row r="627" spans="3:20" ht="15.75" thickBot="1" x14ac:dyDescent="0.3"/>
    <row r="628" spans="3:20" ht="15.75" x14ac:dyDescent="0.25">
      <c r="C628" s="107" t="s">
        <v>89</v>
      </c>
      <c r="D628" s="108"/>
      <c r="E628" s="108"/>
      <c r="F628" s="108"/>
      <c r="G628" s="108"/>
      <c r="H628" s="108"/>
      <c r="I628" s="108"/>
      <c r="J628" s="108"/>
      <c r="K628" s="108"/>
      <c r="L628" s="108"/>
      <c r="M628" s="108"/>
      <c r="N628" s="108"/>
      <c r="O628" s="108"/>
      <c r="P628" s="108"/>
      <c r="Q628" s="108"/>
      <c r="R628" s="108"/>
      <c r="S628" s="108"/>
      <c r="T628" s="109"/>
    </row>
    <row r="629" spans="3:20" ht="15.75" x14ac:dyDescent="0.25">
      <c r="C629" s="99" t="s">
        <v>71</v>
      </c>
      <c r="D629" s="101" t="s">
        <v>2</v>
      </c>
      <c r="E629" s="101"/>
      <c r="F629" s="101"/>
      <c r="G629" s="101"/>
      <c r="H629" s="101" t="s">
        <v>3</v>
      </c>
      <c r="I629" s="101"/>
      <c r="J629" s="101"/>
      <c r="K629" s="101"/>
      <c r="L629" s="101" t="s">
        <v>4</v>
      </c>
      <c r="M629" s="101"/>
      <c r="N629" s="101"/>
      <c r="O629" s="101"/>
      <c r="P629" s="101" t="s">
        <v>5</v>
      </c>
      <c r="Q629" s="101"/>
      <c r="R629" s="101"/>
      <c r="S629" s="101"/>
      <c r="T629" s="102" t="s">
        <v>6</v>
      </c>
    </row>
    <row r="630" spans="3:20" ht="16.5" thickBot="1" x14ac:dyDescent="0.3">
      <c r="C630" s="100"/>
      <c r="D630" s="49" t="s">
        <v>7</v>
      </c>
      <c r="E630" s="49" t="s">
        <v>8</v>
      </c>
      <c r="F630" s="49" t="s">
        <v>9</v>
      </c>
      <c r="G630" s="49" t="s">
        <v>10</v>
      </c>
      <c r="H630" s="49" t="s">
        <v>11</v>
      </c>
      <c r="I630" s="49" t="s">
        <v>12</v>
      </c>
      <c r="J630" s="49" t="s">
        <v>13</v>
      </c>
      <c r="K630" s="49" t="s">
        <v>14</v>
      </c>
      <c r="L630" s="49" t="s">
        <v>15</v>
      </c>
      <c r="M630" s="49" t="s">
        <v>16</v>
      </c>
      <c r="N630" s="49" t="s">
        <v>17</v>
      </c>
      <c r="O630" s="49" t="s">
        <v>18</v>
      </c>
      <c r="P630" s="49" t="s">
        <v>19</v>
      </c>
      <c r="Q630" s="49" t="s">
        <v>20</v>
      </c>
      <c r="R630" s="49" t="s">
        <v>21</v>
      </c>
      <c r="S630" s="49" t="s">
        <v>22</v>
      </c>
      <c r="T630" s="103"/>
    </row>
    <row r="631" spans="3:20" ht="15.75" x14ac:dyDescent="0.25">
      <c r="C631" s="5" t="s">
        <v>24</v>
      </c>
      <c r="D631" s="32">
        <v>252</v>
      </c>
      <c r="E631" s="32">
        <v>188</v>
      </c>
      <c r="F631" s="32">
        <v>223</v>
      </c>
      <c r="G631" s="33">
        <f>+SUM(D631:F631)</f>
        <v>663</v>
      </c>
      <c r="H631" s="26">
        <v>177</v>
      </c>
      <c r="I631" s="26">
        <v>166</v>
      </c>
      <c r="J631" s="36">
        <v>145</v>
      </c>
      <c r="K631" s="33">
        <f>SUM(H631:J631)</f>
        <v>488</v>
      </c>
      <c r="L631" s="32">
        <v>161</v>
      </c>
      <c r="M631" s="32">
        <v>178</v>
      </c>
      <c r="N631" s="32">
        <v>165</v>
      </c>
      <c r="O631" s="33">
        <f>SUM(L631:N631)</f>
        <v>504</v>
      </c>
      <c r="P631" s="67">
        <v>141</v>
      </c>
      <c r="Q631" s="67">
        <v>107</v>
      </c>
      <c r="R631" s="67">
        <v>138</v>
      </c>
      <c r="S631" s="67">
        <f>SUM(P631:R631)</f>
        <v>386</v>
      </c>
      <c r="T631" s="33">
        <f>SUM(G631,O631,K631, S631)</f>
        <v>2041</v>
      </c>
    </row>
    <row r="632" spans="3:20" ht="15.75" x14ac:dyDescent="0.25">
      <c r="C632" s="4" t="s">
        <v>26</v>
      </c>
      <c r="D632" s="32">
        <v>178</v>
      </c>
      <c r="E632" s="32">
        <v>185</v>
      </c>
      <c r="F632" s="32">
        <v>174</v>
      </c>
      <c r="G632" s="33">
        <f t="shared" ref="G632:G643" si="92">+SUM(D632:F632)</f>
        <v>537</v>
      </c>
      <c r="H632" s="26">
        <v>129</v>
      </c>
      <c r="I632" s="26">
        <v>187</v>
      </c>
      <c r="J632" s="36">
        <v>136</v>
      </c>
      <c r="K632" s="33">
        <f t="shared" ref="K632:K643" si="93">SUM(H632:J632)</f>
        <v>452</v>
      </c>
      <c r="L632" s="32">
        <v>173</v>
      </c>
      <c r="M632" s="32">
        <v>174</v>
      </c>
      <c r="N632" s="32">
        <v>154</v>
      </c>
      <c r="O632" s="33">
        <f t="shared" ref="O632:O643" si="94">SUM(L632:N632)</f>
        <v>501</v>
      </c>
      <c r="P632" s="67">
        <v>120</v>
      </c>
      <c r="Q632" s="67">
        <v>87</v>
      </c>
      <c r="R632" s="67">
        <v>126</v>
      </c>
      <c r="S632" s="67">
        <f t="shared" ref="S632:S643" si="95">SUM(P632:R632)</f>
        <v>333</v>
      </c>
      <c r="T632" s="33">
        <f t="shared" ref="T632:T643" si="96">SUM(G632,O632,K632, S632)</f>
        <v>1823</v>
      </c>
    </row>
    <row r="633" spans="3:20" ht="15.75" x14ac:dyDescent="0.25">
      <c r="C633" s="4" t="s">
        <v>28</v>
      </c>
      <c r="D633" s="32">
        <v>0</v>
      </c>
      <c r="E633" s="32">
        <v>0</v>
      </c>
      <c r="F633" s="32">
        <v>0</v>
      </c>
      <c r="G633" s="33">
        <f t="shared" si="92"/>
        <v>0</v>
      </c>
      <c r="H633" s="32">
        <v>0</v>
      </c>
      <c r="I633" s="26">
        <v>1</v>
      </c>
      <c r="J633" s="32">
        <v>0</v>
      </c>
      <c r="K633" s="33">
        <f t="shared" si="93"/>
        <v>1</v>
      </c>
      <c r="L633" s="32">
        <v>7</v>
      </c>
      <c r="M633" s="32">
        <v>6</v>
      </c>
      <c r="N633" s="32">
        <v>9</v>
      </c>
      <c r="O633" s="33">
        <f t="shared" si="94"/>
        <v>22</v>
      </c>
      <c r="P633" s="67">
        <v>4</v>
      </c>
      <c r="Q633" s="67">
        <v>1</v>
      </c>
      <c r="R633" s="67">
        <v>0</v>
      </c>
      <c r="S633" s="67">
        <f t="shared" si="95"/>
        <v>5</v>
      </c>
      <c r="T633" s="33">
        <f t="shared" si="96"/>
        <v>28</v>
      </c>
    </row>
    <row r="634" spans="3:20" ht="15.75" x14ac:dyDescent="0.25">
      <c r="C634" s="4" t="s">
        <v>59</v>
      </c>
      <c r="D634" s="32">
        <v>10</v>
      </c>
      <c r="E634" s="32">
        <v>5</v>
      </c>
      <c r="F634" s="32">
        <v>4</v>
      </c>
      <c r="G634" s="33">
        <f>+SUM(D634:F634)</f>
        <v>19</v>
      </c>
      <c r="H634" s="34">
        <v>5</v>
      </c>
      <c r="I634" s="34">
        <v>6</v>
      </c>
      <c r="J634" s="35">
        <v>7</v>
      </c>
      <c r="K634" s="33">
        <f>SUM(H634:J634)</f>
        <v>18</v>
      </c>
      <c r="L634" s="32">
        <v>345</v>
      </c>
      <c r="M634" s="32">
        <v>294</v>
      </c>
      <c r="N634" s="32">
        <v>292</v>
      </c>
      <c r="O634" s="33">
        <f t="shared" si="94"/>
        <v>931</v>
      </c>
      <c r="P634" s="67">
        <v>335</v>
      </c>
      <c r="Q634" s="67">
        <v>322</v>
      </c>
      <c r="R634" s="67">
        <v>363</v>
      </c>
      <c r="S634" s="67">
        <f t="shared" si="95"/>
        <v>1020</v>
      </c>
      <c r="T634" s="33">
        <f>SUM(G634,O634,K634, S634)</f>
        <v>1988</v>
      </c>
    </row>
    <row r="635" spans="3:20" ht="15.75" x14ac:dyDescent="0.25">
      <c r="C635" s="4" t="s">
        <v>30</v>
      </c>
      <c r="D635" s="32">
        <v>23</v>
      </c>
      <c r="E635" s="32">
        <v>11</v>
      </c>
      <c r="F635" s="32">
        <v>25</v>
      </c>
      <c r="G635" s="33">
        <f t="shared" si="92"/>
        <v>59</v>
      </c>
      <c r="H635" s="26">
        <v>11</v>
      </c>
      <c r="I635" s="26">
        <v>16</v>
      </c>
      <c r="J635" s="36">
        <v>13</v>
      </c>
      <c r="K635" s="33">
        <f t="shared" si="93"/>
        <v>40</v>
      </c>
      <c r="L635" s="32">
        <v>20</v>
      </c>
      <c r="M635" s="32">
        <v>16</v>
      </c>
      <c r="N635" s="32">
        <v>18</v>
      </c>
      <c r="O635" s="33">
        <f t="shared" si="94"/>
        <v>54</v>
      </c>
      <c r="P635" s="67">
        <v>17</v>
      </c>
      <c r="Q635" s="67">
        <v>7</v>
      </c>
      <c r="R635" s="67">
        <v>15</v>
      </c>
      <c r="S635" s="67">
        <f t="shared" si="95"/>
        <v>39</v>
      </c>
      <c r="T635" s="33">
        <f t="shared" si="96"/>
        <v>192</v>
      </c>
    </row>
    <row r="636" spans="3:20" ht="15.75" x14ac:dyDescent="0.25">
      <c r="C636" s="4" t="s">
        <v>42</v>
      </c>
      <c r="D636" s="32">
        <v>0</v>
      </c>
      <c r="E636" s="32">
        <v>1</v>
      </c>
      <c r="F636" s="32">
        <v>1</v>
      </c>
      <c r="G636" s="33">
        <f t="shared" si="92"/>
        <v>2</v>
      </c>
      <c r="H636" s="32">
        <v>0</v>
      </c>
      <c r="I636" s="26">
        <v>1</v>
      </c>
      <c r="J636" s="32">
        <v>0</v>
      </c>
      <c r="K636" s="33">
        <f t="shared" si="93"/>
        <v>1</v>
      </c>
      <c r="L636" s="32">
        <v>2</v>
      </c>
      <c r="M636" s="32">
        <v>1</v>
      </c>
      <c r="N636" s="32">
        <v>1</v>
      </c>
      <c r="O636" s="33">
        <f t="shared" si="94"/>
        <v>4</v>
      </c>
      <c r="P636" s="67">
        <v>2</v>
      </c>
      <c r="Q636" s="67">
        <v>1</v>
      </c>
      <c r="R636" s="67">
        <v>1</v>
      </c>
      <c r="S636" s="67">
        <f t="shared" si="95"/>
        <v>4</v>
      </c>
      <c r="T636" s="33">
        <f t="shared" si="96"/>
        <v>11</v>
      </c>
    </row>
    <row r="637" spans="3:20" ht="15.75" x14ac:dyDescent="0.25">
      <c r="C637" s="4" t="s">
        <v>60</v>
      </c>
      <c r="D637" s="32">
        <v>1</v>
      </c>
      <c r="E637" s="32">
        <v>0</v>
      </c>
      <c r="F637" s="32">
        <v>1</v>
      </c>
      <c r="G637" s="33">
        <f t="shared" si="92"/>
        <v>2</v>
      </c>
      <c r="H637" s="32">
        <v>0</v>
      </c>
      <c r="I637" s="34">
        <v>1</v>
      </c>
      <c r="J637" s="35">
        <v>1</v>
      </c>
      <c r="K637" s="33">
        <f t="shared" si="93"/>
        <v>2</v>
      </c>
      <c r="L637" s="32">
        <v>2</v>
      </c>
      <c r="M637" s="32">
        <v>0</v>
      </c>
      <c r="N637" s="32">
        <v>2</v>
      </c>
      <c r="O637" s="33">
        <f t="shared" si="94"/>
        <v>4</v>
      </c>
      <c r="P637" s="67">
        <v>0</v>
      </c>
      <c r="Q637" s="67">
        <v>0</v>
      </c>
      <c r="R637" s="67">
        <v>1</v>
      </c>
      <c r="S637" s="67">
        <f t="shared" si="95"/>
        <v>1</v>
      </c>
      <c r="T637" s="33">
        <f t="shared" si="96"/>
        <v>9</v>
      </c>
    </row>
    <row r="638" spans="3:20" ht="15.75" x14ac:dyDescent="0.25">
      <c r="C638" s="4" t="s">
        <v>61</v>
      </c>
      <c r="D638" s="32">
        <v>267</v>
      </c>
      <c r="E638" s="32">
        <v>203</v>
      </c>
      <c r="F638" s="32">
        <v>224</v>
      </c>
      <c r="G638" s="33">
        <f t="shared" si="92"/>
        <v>694</v>
      </c>
      <c r="H638" s="34">
        <v>187</v>
      </c>
      <c r="I638" s="34">
        <v>218</v>
      </c>
      <c r="J638" s="35">
        <v>225</v>
      </c>
      <c r="K638" s="33">
        <f t="shared" si="93"/>
        <v>630</v>
      </c>
      <c r="L638" s="32">
        <v>250</v>
      </c>
      <c r="M638" s="32">
        <v>211</v>
      </c>
      <c r="N638" s="32">
        <v>210</v>
      </c>
      <c r="O638" s="33">
        <f t="shared" si="94"/>
        <v>671</v>
      </c>
      <c r="P638" s="68">
        <v>237</v>
      </c>
      <c r="Q638" s="68">
        <v>219</v>
      </c>
      <c r="R638" s="68">
        <v>259</v>
      </c>
      <c r="S638" s="67">
        <f t="shared" si="95"/>
        <v>715</v>
      </c>
      <c r="T638" s="33">
        <f t="shared" si="96"/>
        <v>2710</v>
      </c>
    </row>
    <row r="639" spans="3:20" ht="15.75" x14ac:dyDescent="0.25">
      <c r="C639" s="4" t="s">
        <v>62</v>
      </c>
      <c r="D639" s="32">
        <v>75</v>
      </c>
      <c r="E639" s="32">
        <v>54</v>
      </c>
      <c r="F639" s="32">
        <v>77</v>
      </c>
      <c r="G639" s="33">
        <f t="shared" si="92"/>
        <v>206</v>
      </c>
      <c r="H639" s="26">
        <v>56</v>
      </c>
      <c r="I639" s="26">
        <v>80</v>
      </c>
      <c r="J639" s="36">
        <v>68</v>
      </c>
      <c r="K639" s="33">
        <f t="shared" si="93"/>
        <v>204</v>
      </c>
      <c r="L639" s="32">
        <v>74</v>
      </c>
      <c r="M639" s="32">
        <v>69</v>
      </c>
      <c r="N639" s="32">
        <v>63</v>
      </c>
      <c r="O639" s="33">
        <f t="shared" si="94"/>
        <v>206</v>
      </c>
      <c r="P639" s="67">
        <v>78</v>
      </c>
      <c r="Q639" s="67">
        <v>88</v>
      </c>
      <c r="R639" s="67">
        <v>84</v>
      </c>
      <c r="S639" s="67">
        <f t="shared" si="95"/>
        <v>250</v>
      </c>
      <c r="T639" s="33">
        <f t="shared" si="96"/>
        <v>866</v>
      </c>
    </row>
    <row r="640" spans="3:20" ht="15.75" x14ac:dyDescent="0.25">
      <c r="C640" s="4" t="s">
        <v>63</v>
      </c>
      <c r="D640" s="32">
        <v>11</v>
      </c>
      <c r="E640" s="32">
        <v>14</v>
      </c>
      <c r="F640" s="32">
        <v>21</v>
      </c>
      <c r="G640" s="33">
        <f t="shared" si="92"/>
        <v>46</v>
      </c>
      <c r="H640" s="34">
        <v>14</v>
      </c>
      <c r="I640" s="34">
        <v>17</v>
      </c>
      <c r="J640" s="35">
        <v>11</v>
      </c>
      <c r="K640" s="33">
        <f t="shared" si="93"/>
        <v>42</v>
      </c>
      <c r="L640" s="32">
        <v>11</v>
      </c>
      <c r="M640" s="32">
        <v>5</v>
      </c>
      <c r="N640" s="32">
        <v>7</v>
      </c>
      <c r="O640" s="33">
        <f t="shared" si="94"/>
        <v>23</v>
      </c>
      <c r="P640" s="68">
        <v>12</v>
      </c>
      <c r="Q640" s="68">
        <v>10</v>
      </c>
      <c r="R640" s="68">
        <v>11</v>
      </c>
      <c r="S640" s="67">
        <f t="shared" si="95"/>
        <v>33</v>
      </c>
      <c r="T640" s="33">
        <f t="shared" si="96"/>
        <v>144</v>
      </c>
    </row>
    <row r="641" spans="3:20" ht="15.75" x14ac:dyDescent="0.25">
      <c r="C641" s="4" t="s">
        <v>64</v>
      </c>
      <c r="D641" s="32">
        <v>2</v>
      </c>
      <c r="E641" s="32">
        <v>3</v>
      </c>
      <c r="F641" s="32">
        <v>0</v>
      </c>
      <c r="G641" s="33">
        <f t="shared" si="92"/>
        <v>5</v>
      </c>
      <c r="H641" s="26">
        <v>2</v>
      </c>
      <c r="I641" s="32">
        <v>0</v>
      </c>
      <c r="J641" s="36">
        <v>2</v>
      </c>
      <c r="K641" s="33">
        <f t="shared" si="93"/>
        <v>4</v>
      </c>
      <c r="L641" s="32">
        <v>4</v>
      </c>
      <c r="M641" s="32">
        <v>3</v>
      </c>
      <c r="N641" s="32">
        <v>1</v>
      </c>
      <c r="O641" s="33">
        <f t="shared" si="94"/>
        <v>8</v>
      </c>
      <c r="P641" s="67">
        <v>4</v>
      </c>
      <c r="Q641" s="67">
        <v>1</v>
      </c>
      <c r="R641" s="67">
        <v>3</v>
      </c>
      <c r="S641" s="67">
        <f t="shared" si="95"/>
        <v>8</v>
      </c>
      <c r="T641" s="33">
        <f t="shared" si="96"/>
        <v>25</v>
      </c>
    </row>
    <row r="642" spans="3:20" ht="15.75" x14ac:dyDescent="0.25">
      <c r="C642" s="4" t="s">
        <v>67</v>
      </c>
      <c r="D642" s="32">
        <v>7</v>
      </c>
      <c r="E642" s="32">
        <v>5</v>
      </c>
      <c r="F642" s="32">
        <v>4</v>
      </c>
      <c r="G642" s="33">
        <f t="shared" si="92"/>
        <v>16</v>
      </c>
      <c r="H642" s="34">
        <v>3</v>
      </c>
      <c r="I642" s="34">
        <v>2</v>
      </c>
      <c r="J642" s="35">
        <v>3</v>
      </c>
      <c r="K642" s="33">
        <f t="shared" si="93"/>
        <v>8</v>
      </c>
      <c r="L642" s="32">
        <v>4</v>
      </c>
      <c r="M642" s="32">
        <v>9</v>
      </c>
      <c r="N642" s="32">
        <v>7</v>
      </c>
      <c r="O642" s="33">
        <f t="shared" si="94"/>
        <v>20</v>
      </c>
      <c r="P642" s="68">
        <v>9</v>
      </c>
      <c r="Q642" s="68">
        <v>4</v>
      </c>
      <c r="R642" s="68">
        <v>10</v>
      </c>
      <c r="S642" s="67">
        <f t="shared" si="95"/>
        <v>23</v>
      </c>
      <c r="T642" s="33">
        <f t="shared" si="96"/>
        <v>67</v>
      </c>
    </row>
    <row r="643" spans="3:20" ht="15.75" x14ac:dyDescent="0.25">
      <c r="C643" s="4" t="s">
        <v>68</v>
      </c>
      <c r="D643" s="32">
        <v>15</v>
      </c>
      <c r="E643" s="32">
        <v>24</v>
      </c>
      <c r="F643" s="32">
        <v>15</v>
      </c>
      <c r="G643" s="33">
        <f t="shared" si="92"/>
        <v>54</v>
      </c>
      <c r="H643" s="34">
        <v>18</v>
      </c>
      <c r="I643" s="34">
        <v>44</v>
      </c>
      <c r="J643" s="35">
        <v>56</v>
      </c>
      <c r="K643" s="33">
        <f t="shared" si="93"/>
        <v>118</v>
      </c>
      <c r="L643" s="32">
        <v>51</v>
      </c>
      <c r="M643" s="32">
        <v>37</v>
      </c>
      <c r="N643" s="32">
        <v>32</v>
      </c>
      <c r="O643" s="33">
        <f t="shared" si="94"/>
        <v>120</v>
      </c>
      <c r="P643" s="68">
        <v>53</v>
      </c>
      <c r="Q643" s="68">
        <v>46</v>
      </c>
      <c r="R643" s="68">
        <v>60</v>
      </c>
      <c r="S643" s="67">
        <f t="shared" si="95"/>
        <v>159</v>
      </c>
      <c r="T643" s="33">
        <f t="shared" si="96"/>
        <v>451</v>
      </c>
    </row>
    <row r="644" spans="3:20" ht="15.75" x14ac:dyDescent="0.25">
      <c r="C644" s="50" t="s">
        <v>69</v>
      </c>
      <c r="D644" s="33">
        <f t="shared" ref="D644:T644" si="97">SUM(D631:D643)</f>
        <v>841</v>
      </c>
      <c r="E644" s="33">
        <f t="shared" si="97"/>
        <v>693</v>
      </c>
      <c r="F644" s="33">
        <f t="shared" si="97"/>
        <v>769</v>
      </c>
      <c r="G644" s="33">
        <f t="shared" si="97"/>
        <v>2303</v>
      </c>
      <c r="H644" s="33">
        <f t="shared" si="97"/>
        <v>602</v>
      </c>
      <c r="I644" s="33">
        <f t="shared" si="97"/>
        <v>739</v>
      </c>
      <c r="J644" s="33">
        <f t="shared" si="97"/>
        <v>667</v>
      </c>
      <c r="K644" s="33">
        <f t="shared" si="97"/>
        <v>2008</v>
      </c>
      <c r="L644" s="33">
        <f t="shared" si="97"/>
        <v>1104</v>
      </c>
      <c r="M644" s="33">
        <f t="shared" si="97"/>
        <v>1003</v>
      </c>
      <c r="N644" s="33">
        <f t="shared" si="97"/>
        <v>961</v>
      </c>
      <c r="O644" s="33">
        <f t="shared" si="97"/>
        <v>3068</v>
      </c>
      <c r="P644" s="33">
        <f t="shared" si="97"/>
        <v>1012</v>
      </c>
      <c r="Q644" s="33">
        <f t="shared" si="97"/>
        <v>893</v>
      </c>
      <c r="R644" s="33">
        <f t="shared" si="97"/>
        <v>1071</v>
      </c>
      <c r="S644" s="33">
        <f t="shared" si="97"/>
        <v>2976</v>
      </c>
      <c r="T644" s="33">
        <f t="shared" si="97"/>
        <v>10355</v>
      </c>
    </row>
    <row r="645" spans="3:20" ht="15.75" x14ac:dyDescent="0.25">
      <c r="C645" s="94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</row>
    <row r="646" spans="3:20" ht="15.75" x14ac:dyDescent="0.25">
      <c r="C646" s="94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</row>
    <row r="647" spans="3:20" ht="15.75" x14ac:dyDescent="0.25">
      <c r="C647" s="94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</row>
    <row r="648" spans="3:20" ht="15.75" x14ac:dyDescent="0.25">
      <c r="C648" s="94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</row>
    <row r="649" spans="3:20" ht="15.75" x14ac:dyDescent="0.25">
      <c r="C649" s="94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</row>
    <row r="650" spans="3:20" ht="15.75" x14ac:dyDescent="0.25">
      <c r="C650" s="94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</row>
    <row r="651" spans="3:20" ht="15.75" x14ac:dyDescent="0.25">
      <c r="C651" s="94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</row>
    <row r="652" spans="3:20" ht="15.75" x14ac:dyDescent="0.25">
      <c r="C652" s="94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</row>
    <row r="653" spans="3:20" ht="15.75" x14ac:dyDescent="0.25">
      <c r="C653" s="94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</row>
    <row r="654" spans="3:20" ht="15.75" x14ac:dyDescent="0.25">
      <c r="C654" s="94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</row>
    <row r="655" spans="3:20" ht="15.75" x14ac:dyDescent="0.25">
      <c r="C655" s="94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</row>
    <row r="656" spans="3:20" ht="15.75" x14ac:dyDescent="0.25">
      <c r="C656" s="94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</row>
    <row r="657" spans="3:20" ht="15.75" x14ac:dyDescent="0.25">
      <c r="C657" s="94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</row>
    <row r="658" spans="3:20" ht="15.75" x14ac:dyDescent="0.25">
      <c r="C658" s="94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</row>
    <row r="659" spans="3:20" ht="15.75" x14ac:dyDescent="0.25">
      <c r="C659" s="94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</row>
    <row r="660" spans="3:20" ht="15.75" x14ac:dyDescent="0.25">
      <c r="C660" s="94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</row>
    <row r="661" spans="3:20" ht="15.75" x14ac:dyDescent="0.25">
      <c r="C661" s="94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</row>
    <row r="662" spans="3:20" ht="15.75" x14ac:dyDescent="0.25">
      <c r="C662" s="94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</row>
    <row r="663" spans="3:20" ht="15.75" x14ac:dyDescent="0.25">
      <c r="C663" s="94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</row>
    <row r="664" spans="3:20" ht="15.75" x14ac:dyDescent="0.25">
      <c r="C664" s="94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</row>
    <row r="665" spans="3:20" ht="15.75" x14ac:dyDescent="0.25">
      <c r="C665" s="94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</row>
    <row r="666" spans="3:20" ht="15.75" x14ac:dyDescent="0.25">
      <c r="C666" s="94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</row>
    <row r="667" spans="3:20" ht="15.75" x14ac:dyDescent="0.25">
      <c r="C667" s="94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</row>
    <row r="668" spans="3:20" ht="15.75" x14ac:dyDescent="0.25">
      <c r="C668" s="94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</row>
    <row r="669" spans="3:20" ht="15.75" x14ac:dyDescent="0.25">
      <c r="C669" s="94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</row>
    <row r="670" spans="3:20" ht="15.75" x14ac:dyDescent="0.25">
      <c r="C670" s="94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</row>
    <row r="671" spans="3:20" ht="15.75" x14ac:dyDescent="0.25">
      <c r="C671" s="94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</row>
    <row r="672" spans="3:20" ht="15.75" x14ac:dyDescent="0.25">
      <c r="C672" s="94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</row>
    <row r="673" spans="3:20" ht="15.75" x14ac:dyDescent="0.25">
      <c r="C673" s="94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</row>
    <row r="674" spans="3:20" ht="15.75" x14ac:dyDescent="0.25">
      <c r="C674" s="94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</row>
    <row r="675" spans="3:20" ht="15.75" x14ac:dyDescent="0.25">
      <c r="C675" s="94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</row>
    <row r="676" spans="3:20" ht="15.75" x14ac:dyDescent="0.25">
      <c r="C676" s="94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</row>
    <row r="677" spans="3:20" ht="15.75" x14ac:dyDescent="0.25">
      <c r="C677" s="94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</row>
    <row r="678" spans="3:20" ht="15.75" x14ac:dyDescent="0.25">
      <c r="C678" s="94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</row>
    <row r="679" spans="3:20" ht="15.75" x14ac:dyDescent="0.25">
      <c r="C679" s="94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</row>
    <row r="680" spans="3:20" ht="15.75" x14ac:dyDescent="0.25">
      <c r="C680" s="94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</row>
    <row r="681" spans="3:20" ht="15.75" x14ac:dyDescent="0.25">
      <c r="C681" s="94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</row>
    <row r="682" spans="3:20" ht="15.75" x14ac:dyDescent="0.25">
      <c r="C682" s="94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</row>
    <row r="683" spans="3:20" ht="15.75" x14ac:dyDescent="0.25">
      <c r="C683" s="94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</row>
    <row r="684" spans="3:20" ht="15.75" x14ac:dyDescent="0.25">
      <c r="C684" s="89"/>
      <c r="D684" s="90"/>
      <c r="E684" s="90"/>
      <c r="F684" s="90"/>
      <c r="G684" s="90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</row>
    <row r="686" spans="3:20" ht="14.25" customHeight="1" thickBot="1" x14ac:dyDescent="0.3"/>
    <row r="687" spans="3:20" ht="15.75" x14ac:dyDescent="0.25">
      <c r="C687" s="107" t="s">
        <v>90</v>
      </c>
      <c r="D687" s="108"/>
      <c r="E687" s="108"/>
      <c r="F687" s="108"/>
      <c r="G687" s="108"/>
      <c r="H687" s="108"/>
      <c r="I687" s="108"/>
      <c r="J687" s="108"/>
      <c r="K687" s="108"/>
      <c r="L687" s="108"/>
      <c r="M687" s="108"/>
      <c r="N687" s="108"/>
      <c r="O687" s="108"/>
      <c r="P687" s="108"/>
      <c r="Q687" s="108"/>
      <c r="R687" s="108"/>
      <c r="S687" s="108"/>
      <c r="T687" s="109"/>
    </row>
    <row r="688" spans="3:20" ht="15.75" x14ac:dyDescent="0.25">
      <c r="C688" s="99" t="s">
        <v>71</v>
      </c>
      <c r="D688" s="101" t="s">
        <v>2</v>
      </c>
      <c r="E688" s="101"/>
      <c r="F688" s="101"/>
      <c r="G688" s="101"/>
      <c r="H688" s="101" t="s">
        <v>3</v>
      </c>
      <c r="I688" s="101"/>
      <c r="J688" s="101"/>
      <c r="K688" s="101"/>
      <c r="L688" s="101" t="s">
        <v>4</v>
      </c>
      <c r="M688" s="101"/>
      <c r="N688" s="101"/>
      <c r="O688" s="101"/>
      <c r="P688" s="101" t="s">
        <v>5</v>
      </c>
      <c r="Q688" s="101"/>
      <c r="R688" s="101"/>
      <c r="S688" s="101"/>
      <c r="T688" s="102" t="s">
        <v>6</v>
      </c>
    </row>
    <row r="689" spans="3:20" ht="16.5" thickBot="1" x14ac:dyDescent="0.3">
      <c r="C689" s="100"/>
      <c r="D689" s="49" t="s">
        <v>7</v>
      </c>
      <c r="E689" s="49" t="s">
        <v>8</v>
      </c>
      <c r="F689" s="49" t="s">
        <v>9</v>
      </c>
      <c r="G689" s="49" t="s">
        <v>10</v>
      </c>
      <c r="H689" s="49" t="s">
        <v>11</v>
      </c>
      <c r="I689" s="49" t="s">
        <v>12</v>
      </c>
      <c r="J689" s="49" t="s">
        <v>13</v>
      </c>
      <c r="K689" s="49" t="s">
        <v>14</v>
      </c>
      <c r="L689" s="49" t="s">
        <v>15</v>
      </c>
      <c r="M689" s="49" t="s">
        <v>16</v>
      </c>
      <c r="N689" s="49" t="s">
        <v>17</v>
      </c>
      <c r="O689" s="49" t="s">
        <v>18</v>
      </c>
      <c r="P689" s="49" t="s">
        <v>19</v>
      </c>
      <c r="Q689" s="49" t="s">
        <v>20</v>
      </c>
      <c r="R689" s="49" t="s">
        <v>21</v>
      </c>
      <c r="S689" s="49" t="s">
        <v>22</v>
      </c>
      <c r="T689" s="103"/>
    </row>
    <row r="690" spans="3:20" ht="15.75" x14ac:dyDescent="0.25">
      <c r="C690" s="5" t="s">
        <v>24</v>
      </c>
      <c r="D690" s="32">
        <v>204</v>
      </c>
      <c r="E690" s="32">
        <v>123</v>
      </c>
      <c r="F690" s="32">
        <v>158</v>
      </c>
      <c r="G690" s="33">
        <f>+SUM(D690:F690)</f>
        <v>485</v>
      </c>
      <c r="H690" s="26">
        <v>110</v>
      </c>
      <c r="I690" s="26">
        <v>115</v>
      </c>
      <c r="J690" s="36">
        <v>127</v>
      </c>
      <c r="K690" s="33">
        <f>SUM(H690:J690)</f>
        <v>352</v>
      </c>
      <c r="L690" s="32">
        <v>133</v>
      </c>
      <c r="M690" s="32">
        <v>127</v>
      </c>
      <c r="N690" s="32">
        <v>143</v>
      </c>
      <c r="O690" s="33">
        <f>SUM(L690:N690)</f>
        <v>403</v>
      </c>
      <c r="P690" s="67">
        <v>124</v>
      </c>
      <c r="Q690" s="67">
        <v>112</v>
      </c>
      <c r="R690" s="67">
        <v>131</v>
      </c>
      <c r="S690" s="67">
        <f>SUM(P690:R690)</f>
        <v>367</v>
      </c>
      <c r="T690" s="33">
        <f>SUM(G690,O690,K690, S690)</f>
        <v>1607</v>
      </c>
    </row>
    <row r="691" spans="3:20" ht="15.75" x14ac:dyDescent="0.25">
      <c r="C691" s="4" t="s">
        <v>26</v>
      </c>
      <c r="D691" s="32">
        <v>146</v>
      </c>
      <c r="E691" s="32">
        <v>120</v>
      </c>
      <c r="F691" s="32">
        <v>126</v>
      </c>
      <c r="G691" s="33">
        <f t="shared" ref="G691:G702" si="98">+SUM(D691:F691)</f>
        <v>392</v>
      </c>
      <c r="H691" s="26">
        <v>98</v>
      </c>
      <c r="I691" s="26">
        <v>126</v>
      </c>
      <c r="J691" s="36">
        <v>112</v>
      </c>
      <c r="K691" s="33">
        <f t="shared" ref="K691:K702" si="99">SUM(H691:J691)</f>
        <v>336</v>
      </c>
      <c r="L691" s="32">
        <v>130</v>
      </c>
      <c r="M691" s="32">
        <v>129</v>
      </c>
      <c r="N691" s="32">
        <v>105</v>
      </c>
      <c r="O691" s="33">
        <f t="shared" ref="O691:O702" si="100">SUM(L691:N691)</f>
        <v>364</v>
      </c>
      <c r="P691" s="67">
        <v>115</v>
      </c>
      <c r="Q691" s="67">
        <v>104</v>
      </c>
      <c r="R691" s="67">
        <v>119</v>
      </c>
      <c r="S691" s="67">
        <f t="shared" ref="S691:S702" si="101">SUM(P691:R691)</f>
        <v>338</v>
      </c>
      <c r="T691" s="33">
        <f t="shared" ref="T691:T702" si="102">SUM(G691,O691,K691, S691)</f>
        <v>1430</v>
      </c>
    </row>
    <row r="692" spans="3:20" ht="15.75" x14ac:dyDescent="0.25">
      <c r="C692" s="4" t="s">
        <v>28</v>
      </c>
      <c r="D692" s="32">
        <v>0</v>
      </c>
      <c r="E692" s="32">
        <v>1</v>
      </c>
      <c r="F692" s="32">
        <v>2</v>
      </c>
      <c r="G692" s="33">
        <f t="shared" si="98"/>
        <v>3</v>
      </c>
      <c r="H692" s="26">
        <v>1</v>
      </c>
      <c r="I692" s="32">
        <v>0</v>
      </c>
      <c r="J692" s="36">
        <v>4</v>
      </c>
      <c r="K692" s="33">
        <f t="shared" si="99"/>
        <v>5</v>
      </c>
      <c r="L692" s="32">
        <v>4</v>
      </c>
      <c r="M692" s="32">
        <v>1</v>
      </c>
      <c r="N692" s="32">
        <v>2</v>
      </c>
      <c r="O692" s="33">
        <f t="shared" si="100"/>
        <v>7</v>
      </c>
      <c r="P692" s="67">
        <v>5</v>
      </c>
      <c r="Q692" s="67">
        <v>2</v>
      </c>
      <c r="R692" s="67">
        <v>3</v>
      </c>
      <c r="S692" s="67">
        <f t="shared" si="101"/>
        <v>10</v>
      </c>
      <c r="T692" s="33">
        <f t="shared" si="102"/>
        <v>25</v>
      </c>
    </row>
    <row r="693" spans="3:20" ht="15.75" x14ac:dyDescent="0.25">
      <c r="C693" s="4" t="s">
        <v>59</v>
      </c>
      <c r="D693" s="32">
        <v>9</v>
      </c>
      <c r="E693" s="32">
        <v>2</v>
      </c>
      <c r="F693" s="32">
        <v>3</v>
      </c>
      <c r="G693" s="33">
        <f>+SUM(D693:F693)</f>
        <v>14</v>
      </c>
      <c r="H693" s="34">
        <v>2</v>
      </c>
      <c r="I693" s="34">
        <v>7</v>
      </c>
      <c r="J693" s="35">
        <v>4</v>
      </c>
      <c r="K693" s="33">
        <f>SUM(H693:J693)</f>
        <v>13</v>
      </c>
      <c r="L693" s="32">
        <v>313</v>
      </c>
      <c r="M693" s="32">
        <v>348</v>
      </c>
      <c r="N693" s="32">
        <v>352</v>
      </c>
      <c r="O693" s="33">
        <f t="shared" si="100"/>
        <v>1013</v>
      </c>
      <c r="P693" s="67">
        <v>347</v>
      </c>
      <c r="Q693" s="67">
        <v>334</v>
      </c>
      <c r="R693" s="67">
        <v>453</v>
      </c>
      <c r="S693" s="67">
        <f t="shared" si="101"/>
        <v>1134</v>
      </c>
      <c r="T693" s="33">
        <f>SUM(G693,O693,K693, S693)</f>
        <v>2174</v>
      </c>
    </row>
    <row r="694" spans="3:20" ht="15.75" x14ac:dyDescent="0.25">
      <c r="C694" s="4" t="s">
        <v>30</v>
      </c>
      <c r="D694" s="32">
        <v>20</v>
      </c>
      <c r="E694" s="32">
        <v>16</v>
      </c>
      <c r="F694" s="32">
        <v>7</v>
      </c>
      <c r="G694" s="33">
        <f t="shared" si="98"/>
        <v>43</v>
      </c>
      <c r="H694" s="26">
        <v>11</v>
      </c>
      <c r="I694" s="26">
        <v>12</v>
      </c>
      <c r="J694" s="36">
        <v>14</v>
      </c>
      <c r="K694" s="33">
        <f t="shared" si="99"/>
        <v>37</v>
      </c>
      <c r="L694" s="32">
        <v>16</v>
      </c>
      <c r="M694" s="32">
        <v>19</v>
      </c>
      <c r="N694" s="32">
        <v>25</v>
      </c>
      <c r="O694" s="33">
        <f t="shared" si="100"/>
        <v>60</v>
      </c>
      <c r="P694" s="67">
        <v>18</v>
      </c>
      <c r="Q694" s="67">
        <v>19</v>
      </c>
      <c r="R694" s="67">
        <v>27</v>
      </c>
      <c r="S694" s="67">
        <f t="shared" si="101"/>
        <v>64</v>
      </c>
      <c r="T694" s="33">
        <f t="shared" si="102"/>
        <v>204</v>
      </c>
    </row>
    <row r="695" spans="3:20" ht="15.75" x14ac:dyDescent="0.25">
      <c r="C695" s="4" t="s">
        <v>32</v>
      </c>
      <c r="D695" s="32">
        <v>0</v>
      </c>
      <c r="E695" s="32">
        <v>0</v>
      </c>
      <c r="F695" s="32">
        <v>0</v>
      </c>
      <c r="G695" s="33">
        <f t="shared" si="98"/>
        <v>0</v>
      </c>
      <c r="H695" s="32">
        <v>0</v>
      </c>
      <c r="I695" s="32">
        <v>0</v>
      </c>
      <c r="J695" s="36">
        <v>1</v>
      </c>
      <c r="K695" s="33">
        <f t="shared" si="99"/>
        <v>1</v>
      </c>
      <c r="L695" s="32">
        <v>0</v>
      </c>
      <c r="M695" s="32">
        <v>1</v>
      </c>
      <c r="N695" s="32">
        <v>0</v>
      </c>
      <c r="O695" s="33">
        <f t="shared" si="100"/>
        <v>1</v>
      </c>
      <c r="P695" s="67">
        <v>0</v>
      </c>
      <c r="Q695" s="67"/>
      <c r="R695" s="67">
        <v>0</v>
      </c>
      <c r="S695" s="67">
        <f t="shared" si="101"/>
        <v>0</v>
      </c>
      <c r="T695" s="33">
        <f t="shared" si="102"/>
        <v>2</v>
      </c>
    </row>
    <row r="696" spans="3:20" ht="15.75" x14ac:dyDescent="0.25">
      <c r="C696" s="4" t="s">
        <v>60</v>
      </c>
      <c r="D696" s="32">
        <v>0</v>
      </c>
      <c r="E696" s="32">
        <v>0</v>
      </c>
      <c r="F696" s="32">
        <v>0</v>
      </c>
      <c r="G696" s="33">
        <f t="shared" si="98"/>
        <v>0</v>
      </c>
      <c r="H696" s="32">
        <v>0</v>
      </c>
      <c r="I696" s="34">
        <v>1</v>
      </c>
      <c r="J696" s="32">
        <v>0</v>
      </c>
      <c r="K696" s="33">
        <f t="shared" si="99"/>
        <v>1</v>
      </c>
      <c r="L696" s="32">
        <v>3</v>
      </c>
      <c r="M696" s="32">
        <v>0</v>
      </c>
      <c r="N696" s="32">
        <v>1</v>
      </c>
      <c r="O696" s="33">
        <f t="shared" si="100"/>
        <v>4</v>
      </c>
      <c r="P696" s="68">
        <v>2</v>
      </c>
      <c r="Q696" s="68">
        <v>1</v>
      </c>
      <c r="R696" s="68">
        <v>0</v>
      </c>
      <c r="S696" s="67">
        <f t="shared" si="101"/>
        <v>3</v>
      </c>
      <c r="T696" s="33">
        <f t="shared" si="102"/>
        <v>8</v>
      </c>
    </row>
    <row r="697" spans="3:20" ht="15.75" x14ac:dyDescent="0.25">
      <c r="C697" s="4" t="s">
        <v>61</v>
      </c>
      <c r="D697" s="32">
        <v>348</v>
      </c>
      <c r="E697" s="32">
        <v>234</v>
      </c>
      <c r="F697" s="32">
        <v>233</v>
      </c>
      <c r="G697" s="33">
        <f t="shared" si="98"/>
        <v>815</v>
      </c>
      <c r="H697" s="34">
        <v>200</v>
      </c>
      <c r="I697" s="34">
        <v>221</v>
      </c>
      <c r="J697" s="32">
        <v>235</v>
      </c>
      <c r="K697" s="33">
        <f t="shared" si="99"/>
        <v>656</v>
      </c>
      <c r="L697" s="32">
        <v>241</v>
      </c>
      <c r="M697" s="32">
        <v>253</v>
      </c>
      <c r="N697" s="32">
        <v>256</v>
      </c>
      <c r="O697" s="33">
        <f t="shared" si="100"/>
        <v>750</v>
      </c>
      <c r="P697" s="68">
        <v>252</v>
      </c>
      <c r="Q697" s="68">
        <v>245</v>
      </c>
      <c r="R697" s="68">
        <v>355</v>
      </c>
      <c r="S697" s="67">
        <f t="shared" si="101"/>
        <v>852</v>
      </c>
      <c r="T697" s="33">
        <f t="shared" si="102"/>
        <v>3073</v>
      </c>
    </row>
    <row r="698" spans="3:20" ht="15.75" x14ac:dyDescent="0.25">
      <c r="C698" s="4" t="s">
        <v>62</v>
      </c>
      <c r="D698" s="32">
        <v>92</v>
      </c>
      <c r="E698" s="32">
        <v>72</v>
      </c>
      <c r="F698" s="32">
        <v>94</v>
      </c>
      <c r="G698" s="33">
        <f t="shared" si="98"/>
        <v>258</v>
      </c>
      <c r="H698" s="26">
        <v>52</v>
      </c>
      <c r="I698" s="26">
        <v>62</v>
      </c>
      <c r="J698" s="32">
        <v>86</v>
      </c>
      <c r="K698" s="33">
        <f t="shared" si="99"/>
        <v>200</v>
      </c>
      <c r="L698" s="32">
        <v>61</v>
      </c>
      <c r="M698" s="32">
        <v>84</v>
      </c>
      <c r="N698" s="32">
        <v>75</v>
      </c>
      <c r="O698" s="33">
        <f t="shared" si="100"/>
        <v>220</v>
      </c>
      <c r="P698" s="67">
        <v>80</v>
      </c>
      <c r="Q698" s="67">
        <v>72</v>
      </c>
      <c r="R698" s="67">
        <v>79</v>
      </c>
      <c r="S698" s="67">
        <f t="shared" si="101"/>
        <v>231</v>
      </c>
      <c r="T698" s="33">
        <f t="shared" si="102"/>
        <v>909</v>
      </c>
    </row>
    <row r="699" spans="3:20" ht="15.75" x14ac:dyDescent="0.25">
      <c r="C699" s="4" t="s">
        <v>63</v>
      </c>
      <c r="D699" s="32">
        <v>10</v>
      </c>
      <c r="E699" s="32">
        <v>3</v>
      </c>
      <c r="F699" s="32">
        <v>9</v>
      </c>
      <c r="G699" s="33">
        <f t="shared" si="98"/>
        <v>22</v>
      </c>
      <c r="H699" s="34">
        <v>4</v>
      </c>
      <c r="I699" s="34">
        <v>7</v>
      </c>
      <c r="J699" s="32">
        <v>9</v>
      </c>
      <c r="K699" s="33">
        <f t="shared" si="99"/>
        <v>20</v>
      </c>
      <c r="L699" s="32">
        <v>3</v>
      </c>
      <c r="M699" s="32">
        <v>8</v>
      </c>
      <c r="N699" s="32">
        <v>4</v>
      </c>
      <c r="O699" s="33">
        <f t="shared" si="100"/>
        <v>15</v>
      </c>
      <c r="P699" s="68">
        <v>7</v>
      </c>
      <c r="Q699" s="68">
        <v>10</v>
      </c>
      <c r="R699" s="68">
        <v>7</v>
      </c>
      <c r="S699" s="67">
        <f t="shared" si="101"/>
        <v>24</v>
      </c>
      <c r="T699" s="33">
        <f t="shared" si="102"/>
        <v>81</v>
      </c>
    </row>
    <row r="700" spans="3:20" ht="15.75" x14ac:dyDescent="0.25">
      <c r="C700" s="4" t="s">
        <v>64</v>
      </c>
      <c r="D700" s="32">
        <v>3</v>
      </c>
      <c r="E700" s="32">
        <v>6</v>
      </c>
      <c r="F700" s="32">
        <v>2</v>
      </c>
      <c r="G700" s="33">
        <f t="shared" si="98"/>
        <v>11</v>
      </c>
      <c r="H700" s="26">
        <v>1</v>
      </c>
      <c r="I700" s="26">
        <v>4</v>
      </c>
      <c r="J700" s="32">
        <v>0</v>
      </c>
      <c r="K700" s="33">
        <f t="shared" si="99"/>
        <v>5</v>
      </c>
      <c r="L700" s="32">
        <v>1</v>
      </c>
      <c r="M700" s="32">
        <v>1</v>
      </c>
      <c r="N700" s="32">
        <v>7</v>
      </c>
      <c r="O700" s="33">
        <f t="shared" si="100"/>
        <v>9</v>
      </c>
      <c r="P700" s="67">
        <v>1</v>
      </c>
      <c r="Q700" s="67">
        <v>5</v>
      </c>
      <c r="R700" s="67">
        <v>6</v>
      </c>
      <c r="S700" s="67">
        <f t="shared" si="101"/>
        <v>12</v>
      </c>
      <c r="T700" s="33">
        <f t="shared" si="102"/>
        <v>37</v>
      </c>
    </row>
    <row r="701" spans="3:20" ht="15.75" x14ac:dyDescent="0.25">
      <c r="C701" s="4" t="s">
        <v>67</v>
      </c>
      <c r="D701" s="32">
        <v>1</v>
      </c>
      <c r="E701" s="32">
        <v>5</v>
      </c>
      <c r="F701" s="32">
        <v>4</v>
      </c>
      <c r="G701" s="33">
        <f t="shared" si="98"/>
        <v>10</v>
      </c>
      <c r="H701" s="34">
        <v>7</v>
      </c>
      <c r="I701" s="34">
        <v>14</v>
      </c>
      <c r="J701" s="32">
        <v>7</v>
      </c>
      <c r="K701" s="33">
        <f t="shared" si="99"/>
        <v>28</v>
      </c>
      <c r="L701" s="32">
        <v>27</v>
      </c>
      <c r="M701" s="32">
        <v>2</v>
      </c>
      <c r="N701" s="32">
        <v>18</v>
      </c>
      <c r="O701" s="33">
        <f t="shared" si="100"/>
        <v>47</v>
      </c>
      <c r="P701" s="68">
        <v>15</v>
      </c>
      <c r="Q701" s="68">
        <v>4</v>
      </c>
      <c r="R701" s="68">
        <v>13</v>
      </c>
      <c r="S701" s="67">
        <f t="shared" si="101"/>
        <v>32</v>
      </c>
      <c r="T701" s="33">
        <f t="shared" si="102"/>
        <v>117</v>
      </c>
    </row>
    <row r="702" spans="3:20" ht="15.75" x14ac:dyDescent="0.25">
      <c r="C702" s="4" t="s">
        <v>68</v>
      </c>
      <c r="D702" s="32">
        <v>35</v>
      </c>
      <c r="E702" s="32">
        <v>24</v>
      </c>
      <c r="F702" s="32">
        <v>29</v>
      </c>
      <c r="G702" s="33">
        <f t="shared" si="98"/>
        <v>88</v>
      </c>
      <c r="H702" s="34">
        <v>27</v>
      </c>
      <c r="I702" s="34">
        <v>33</v>
      </c>
      <c r="J702" s="32">
        <v>49</v>
      </c>
      <c r="K702" s="33">
        <f t="shared" si="99"/>
        <v>109</v>
      </c>
      <c r="L702" s="32">
        <v>49</v>
      </c>
      <c r="M702" s="32">
        <v>41</v>
      </c>
      <c r="N702" s="32">
        <v>45</v>
      </c>
      <c r="O702" s="33">
        <f t="shared" si="100"/>
        <v>135</v>
      </c>
      <c r="P702" s="68">
        <v>44</v>
      </c>
      <c r="Q702" s="68">
        <v>34</v>
      </c>
      <c r="R702" s="68">
        <v>50</v>
      </c>
      <c r="S702" s="67">
        <f t="shared" si="101"/>
        <v>128</v>
      </c>
      <c r="T702" s="33">
        <f t="shared" si="102"/>
        <v>460</v>
      </c>
    </row>
    <row r="703" spans="3:20" ht="15.75" x14ac:dyDescent="0.25">
      <c r="C703" s="50" t="s">
        <v>69</v>
      </c>
      <c r="D703" s="33">
        <f t="shared" ref="D703:T703" si="103">SUM(D690:D702)</f>
        <v>868</v>
      </c>
      <c r="E703" s="33">
        <f t="shared" si="103"/>
        <v>606</v>
      </c>
      <c r="F703" s="33">
        <f t="shared" si="103"/>
        <v>667</v>
      </c>
      <c r="G703" s="33">
        <f t="shared" si="103"/>
        <v>2141</v>
      </c>
      <c r="H703" s="33">
        <f t="shared" si="103"/>
        <v>513</v>
      </c>
      <c r="I703" s="33">
        <f t="shared" si="103"/>
        <v>602</v>
      </c>
      <c r="J703" s="33">
        <f t="shared" si="103"/>
        <v>648</v>
      </c>
      <c r="K703" s="33">
        <f t="shared" si="103"/>
        <v>1763</v>
      </c>
      <c r="L703" s="33">
        <f t="shared" si="103"/>
        <v>981</v>
      </c>
      <c r="M703" s="33">
        <f t="shared" si="103"/>
        <v>1014</v>
      </c>
      <c r="N703" s="33">
        <f t="shared" si="103"/>
        <v>1033</v>
      </c>
      <c r="O703" s="33">
        <f t="shared" si="103"/>
        <v>3028</v>
      </c>
      <c r="P703" s="33">
        <f t="shared" si="103"/>
        <v>1010</v>
      </c>
      <c r="Q703" s="33">
        <f t="shared" si="103"/>
        <v>942</v>
      </c>
      <c r="R703" s="33">
        <f t="shared" si="103"/>
        <v>1243</v>
      </c>
      <c r="S703" s="33">
        <f t="shared" si="103"/>
        <v>3195</v>
      </c>
      <c r="T703" s="33">
        <f t="shared" si="103"/>
        <v>10127</v>
      </c>
    </row>
    <row r="704" spans="3:20" ht="15.75" x14ac:dyDescent="0.25">
      <c r="C704" s="94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</row>
    <row r="705" spans="3:20" ht="15.75" x14ac:dyDescent="0.25">
      <c r="C705" s="94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</row>
    <row r="706" spans="3:20" ht="15.75" x14ac:dyDescent="0.25">
      <c r="C706" s="94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</row>
    <row r="707" spans="3:20" ht="15.75" x14ac:dyDescent="0.25">
      <c r="C707" s="94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</row>
    <row r="708" spans="3:20" ht="15.75" x14ac:dyDescent="0.25">
      <c r="C708" s="94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</row>
    <row r="709" spans="3:20" ht="15.75" x14ac:dyDescent="0.25">
      <c r="C709" s="94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</row>
    <row r="710" spans="3:20" ht="15.75" x14ac:dyDescent="0.25">
      <c r="C710" s="94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</row>
    <row r="711" spans="3:20" ht="15.75" x14ac:dyDescent="0.25">
      <c r="C711" s="94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</row>
    <row r="712" spans="3:20" ht="15.75" x14ac:dyDescent="0.25">
      <c r="C712" s="94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</row>
    <row r="713" spans="3:20" ht="15.75" x14ac:dyDescent="0.25">
      <c r="C713" s="94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</row>
    <row r="714" spans="3:20" ht="15.75" x14ac:dyDescent="0.25">
      <c r="C714" s="94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</row>
    <row r="715" spans="3:20" ht="15.75" x14ac:dyDescent="0.25">
      <c r="C715" s="94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</row>
    <row r="716" spans="3:20" ht="15.75" x14ac:dyDescent="0.25">
      <c r="C716" s="94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</row>
    <row r="717" spans="3:20" ht="15.75" x14ac:dyDescent="0.25">
      <c r="C717" s="94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</row>
    <row r="718" spans="3:20" ht="15.75" x14ac:dyDescent="0.25">
      <c r="C718" s="94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</row>
    <row r="719" spans="3:20" ht="15.75" x14ac:dyDescent="0.25">
      <c r="C719" s="94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</row>
    <row r="720" spans="3:20" ht="15.75" x14ac:dyDescent="0.25">
      <c r="C720" s="94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</row>
    <row r="721" spans="3:20" ht="15.75" x14ac:dyDescent="0.25">
      <c r="C721" s="94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</row>
    <row r="722" spans="3:20" ht="15.75" x14ac:dyDescent="0.25">
      <c r="C722" s="94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</row>
    <row r="723" spans="3:20" ht="15.75" x14ac:dyDescent="0.25">
      <c r="C723" s="94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</row>
    <row r="724" spans="3:20" ht="15.75" x14ac:dyDescent="0.25">
      <c r="C724" s="94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</row>
    <row r="725" spans="3:20" ht="15.75" x14ac:dyDescent="0.25">
      <c r="C725" s="94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</row>
    <row r="726" spans="3:20" ht="15.75" x14ac:dyDescent="0.25">
      <c r="C726" s="94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</row>
    <row r="727" spans="3:20" ht="15.75" x14ac:dyDescent="0.25">
      <c r="C727" s="94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</row>
    <row r="728" spans="3:20" ht="15.75" x14ac:dyDescent="0.25">
      <c r="C728" s="94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</row>
    <row r="729" spans="3:20" ht="15.75" x14ac:dyDescent="0.25">
      <c r="C729" s="94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</row>
    <row r="730" spans="3:20" ht="15.75" x14ac:dyDescent="0.25">
      <c r="C730" s="94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</row>
    <row r="731" spans="3:20" ht="15.75" x14ac:dyDescent="0.25">
      <c r="C731" s="94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</row>
    <row r="732" spans="3:20" ht="15.75" x14ac:dyDescent="0.25">
      <c r="C732" s="94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</row>
    <row r="733" spans="3:20" ht="15.75" x14ac:dyDescent="0.25">
      <c r="C733" s="94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</row>
    <row r="734" spans="3:20" ht="15.75" x14ac:dyDescent="0.25">
      <c r="C734" s="94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</row>
    <row r="735" spans="3:20" ht="15.75" x14ac:dyDescent="0.25">
      <c r="C735" s="94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</row>
    <row r="736" spans="3:20" ht="15.75" x14ac:dyDescent="0.25">
      <c r="C736" s="94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</row>
    <row r="737" spans="3:20" ht="15.75" x14ac:dyDescent="0.25">
      <c r="C737" s="94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</row>
    <row r="738" spans="3:20" ht="15.75" x14ac:dyDescent="0.25">
      <c r="C738" s="94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</row>
    <row r="739" spans="3:20" ht="15.75" x14ac:dyDescent="0.25">
      <c r="C739" s="94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</row>
    <row r="740" spans="3:20" ht="15.75" x14ac:dyDescent="0.25">
      <c r="C740" s="94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</row>
    <row r="741" spans="3:20" ht="15.75" x14ac:dyDescent="0.25">
      <c r="C741" s="94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</row>
    <row r="742" spans="3:20" ht="15.75" x14ac:dyDescent="0.25">
      <c r="C742" s="94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</row>
    <row r="743" spans="3:20" ht="15.75" x14ac:dyDescent="0.25">
      <c r="C743" s="94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</row>
    <row r="744" spans="3:20" ht="15.75" x14ac:dyDescent="0.25">
      <c r="C744" s="94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</row>
    <row r="745" spans="3:20" ht="15.75" x14ac:dyDescent="0.25">
      <c r="C745" s="89"/>
      <c r="D745" s="90"/>
      <c r="E745" s="90"/>
      <c r="F745" s="90"/>
      <c r="G745" s="90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</row>
    <row r="747" spans="3:20" ht="15.75" thickBot="1" x14ac:dyDescent="0.3"/>
    <row r="748" spans="3:20" ht="15.75" x14ac:dyDescent="0.25">
      <c r="C748" s="104" t="s">
        <v>91</v>
      </c>
      <c r="D748" s="105"/>
      <c r="E748" s="105"/>
      <c r="F748" s="105"/>
      <c r="G748" s="105"/>
      <c r="H748" s="105"/>
      <c r="I748" s="105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6"/>
    </row>
    <row r="749" spans="3:20" ht="15.75" x14ac:dyDescent="0.25">
      <c r="C749" s="99" t="s">
        <v>71</v>
      </c>
      <c r="D749" s="101" t="s">
        <v>2</v>
      </c>
      <c r="E749" s="101"/>
      <c r="F749" s="101"/>
      <c r="G749" s="101"/>
      <c r="H749" s="101" t="s">
        <v>3</v>
      </c>
      <c r="I749" s="101"/>
      <c r="J749" s="101"/>
      <c r="K749" s="101"/>
      <c r="L749" s="101" t="s">
        <v>4</v>
      </c>
      <c r="M749" s="101"/>
      <c r="N749" s="101"/>
      <c r="O749" s="101"/>
      <c r="P749" s="101" t="s">
        <v>5</v>
      </c>
      <c r="Q749" s="101"/>
      <c r="R749" s="101"/>
      <c r="S749" s="101"/>
      <c r="T749" s="102" t="s">
        <v>6</v>
      </c>
    </row>
    <row r="750" spans="3:20" ht="16.5" thickBot="1" x14ac:dyDescent="0.3">
      <c r="C750" s="100"/>
      <c r="D750" s="49" t="s">
        <v>7</v>
      </c>
      <c r="E750" s="49" t="s">
        <v>8</v>
      </c>
      <c r="F750" s="49" t="s">
        <v>9</v>
      </c>
      <c r="G750" s="49" t="s">
        <v>10</v>
      </c>
      <c r="H750" s="49" t="s">
        <v>11</v>
      </c>
      <c r="I750" s="49" t="s">
        <v>12</v>
      </c>
      <c r="J750" s="49" t="s">
        <v>13</v>
      </c>
      <c r="K750" s="49" t="s">
        <v>14</v>
      </c>
      <c r="L750" s="49" t="s">
        <v>15</v>
      </c>
      <c r="M750" s="49" t="s">
        <v>16</v>
      </c>
      <c r="N750" s="49" t="s">
        <v>17</v>
      </c>
      <c r="O750" s="49" t="s">
        <v>18</v>
      </c>
      <c r="P750" s="49" t="s">
        <v>19</v>
      </c>
      <c r="Q750" s="49" t="s">
        <v>20</v>
      </c>
      <c r="R750" s="49" t="s">
        <v>21</v>
      </c>
      <c r="S750" s="49" t="s">
        <v>22</v>
      </c>
      <c r="T750" s="103"/>
    </row>
    <row r="751" spans="3:20" ht="15.75" x14ac:dyDescent="0.25">
      <c r="C751" s="5" t="s">
        <v>24</v>
      </c>
      <c r="D751" s="32">
        <v>276</v>
      </c>
      <c r="E751" s="32">
        <v>290</v>
      </c>
      <c r="F751" s="32">
        <v>392</v>
      </c>
      <c r="G751" s="33">
        <f>+SUM(D751:F751)</f>
        <v>958</v>
      </c>
      <c r="H751" s="26">
        <v>267</v>
      </c>
      <c r="I751" s="26">
        <v>326</v>
      </c>
      <c r="J751" s="32">
        <v>325</v>
      </c>
      <c r="K751" s="33">
        <f>SUM(H751:J751)</f>
        <v>918</v>
      </c>
      <c r="L751" s="32">
        <v>300</v>
      </c>
      <c r="M751" s="32">
        <v>323</v>
      </c>
      <c r="N751" s="32">
        <v>292</v>
      </c>
      <c r="O751" s="33">
        <f>SUM(L751:N751)</f>
        <v>915</v>
      </c>
      <c r="P751" s="67">
        <v>329</v>
      </c>
      <c r="Q751" s="67">
        <v>247</v>
      </c>
      <c r="R751" s="67">
        <v>227</v>
      </c>
      <c r="S751" s="67">
        <f>SUM(P751:R751)</f>
        <v>803</v>
      </c>
      <c r="T751" s="33">
        <f>SUM(G751,O751,K751, S751)</f>
        <v>3594</v>
      </c>
    </row>
    <row r="752" spans="3:20" ht="15.75" x14ac:dyDescent="0.25">
      <c r="C752" s="4" t="s">
        <v>26</v>
      </c>
      <c r="D752" s="32">
        <v>241</v>
      </c>
      <c r="E752" s="32">
        <v>278</v>
      </c>
      <c r="F752" s="32">
        <v>288</v>
      </c>
      <c r="G752" s="33">
        <f t="shared" ref="G752:G763" si="104">+SUM(D752:F752)</f>
        <v>807</v>
      </c>
      <c r="H752" s="26">
        <v>204</v>
      </c>
      <c r="I752" s="26">
        <v>294</v>
      </c>
      <c r="J752" s="32">
        <v>365</v>
      </c>
      <c r="K752" s="33">
        <f t="shared" ref="K752:K763" si="105">SUM(H752:J752)</f>
        <v>863</v>
      </c>
      <c r="L752" s="32">
        <v>276</v>
      </c>
      <c r="M752" s="32">
        <v>257</v>
      </c>
      <c r="N752" s="32">
        <v>277</v>
      </c>
      <c r="O752" s="33">
        <f t="shared" ref="O752:O763" si="106">SUM(L752:N752)</f>
        <v>810</v>
      </c>
      <c r="P752" s="67">
        <v>254</v>
      </c>
      <c r="Q752" s="67">
        <v>224</v>
      </c>
      <c r="R752" s="67">
        <v>262</v>
      </c>
      <c r="S752" s="67">
        <f t="shared" ref="S752:S763" si="107">SUM(P752:R752)</f>
        <v>740</v>
      </c>
      <c r="T752" s="33">
        <f t="shared" ref="T752:T763" si="108">SUM(G752,O752,K752, S752)</f>
        <v>3220</v>
      </c>
    </row>
    <row r="753" spans="3:20" ht="15.75" x14ac:dyDescent="0.25">
      <c r="C753" s="4" t="s">
        <v>28</v>
      </c>
      <c r="D753" s="32">
        <v>3</v>
      </c>
      <c r="E753" s="32">
        <v>5</v>
      </c>
      <c r="F753" s="32">
        <v>5</v>
      </c>
      <c r="G753" s="33">
        <f t="shared" si="104"/>
        <v>13</v>
      </c>
      <c r="H753" s="26">
        <v>5</v>
      </c>
      <c r="I753" s="26">
        <v>5</v>
      </c>
      <c r="J753" s="32">
        <v>3</v>
      </c>
      <c r="K753" s="33">
        <f t="shared" si="105"/>
        <v>13</v>
      </c>
      <c r="L753" s="32">
        <v>8</v>
      </c>
      <c r="M753" s="32">
        <v>2</v>
      </c>
      <c r="N753" s="32">
        <v>13</v>
      </c>
      <c r="O753" s="33">
        <f t="shared" si="106"/>
        <v>23</v>
      </c>
      <c r="P753" s="67">
        <v>12</v>
      </c>
      <c r="Q753" s="67">
        <v>2</v>
      </c>
      <c r="R753" s="67">
        <v>3</v>
      </c>
      <c r="S753" s="67">
        <f t="shared" si="107"/>
        <v>17</v>
      </c>
      <c r="T753" s="33">
        <f t="shared" si="108"/>
        <v>66</v>
      </c>
    </row>
    <row r="754" spans="3:20" ht="15.75" x14ac:dyDescent="0.25">
      <c r="C754" s="4" t="s">
        <v>59</v>
      </c>
      <c r="D754" s="32">
        <v>7</v>
      </c>
      <c r="E754" s="32">
        <v>13</v>
      </c>
      <c r="F754" s="32">
        <v>9</v>
      </c>
      <c r="G754" s="33">
        <f>+SUM(D754:F754)</f>
        <v>29</v>
      </c>
      <c r="H754" s="34">
        <v>4</v>
      </c>
      <c r="I754" s="34">
        <v>8</v>
      </c>
      <c r="J754" s="34">
        <v>9</v>
      </c>
      <c r="K754" s="33">
        <f>SUM(H754:J754)</f>
        <v>21</v>
      </c>
      <c r="L754" s="32">
        <v>464</v>
      </c>
      <c r="M754" s="32">
        <v>406</v>
      </c>
      <c r="N754" s="32">
        <v>447</v>
      </c>
      <c r="O754" s="33">
        <f t="shared" si="106"/>
        <v>1317</v>
      </c>
      <c r="P754" s="67">
        <v>510</v>
      </c>
      <c r="Q754" s="67">
        <v>479</v>
      </c>
      <c r="R754" s="67">
        <v>541</v>
      </c>
      <c r="S754" s="67">
        <f t="shared" si="107"/>
        <v>1530</v>
      </c>
      <c r="T754" s="33">
        <f>SUM(G754,O754,K754, S754)</f>
        <v>2897</v>
      </c>
    </row>
    <row r="755" spans="3:20" ht="15.75" x14ac:dyDescent="0.25">
      <c r="C755" s="4" t="s">
        <v>30</v>
      </c>
      <c r="D755" s="32">
        <v>25</v>
      </c>
      <c r="E755" s="32">
        <v>13</v>
      </c>
      <c r="F755" s="32">
        <v>23</v>
      </c>
      <c r="G755" s="33">
        <f t="shared" si="104"/>
        <v>61</v>
      </c>
      <c r="H755" s="26">
        <v>19</v>
      </c>
      <c r="I755" s="26">
        <v>25</v>
      </c>
      <c r="J755" s="32">
        <v>23</v>
      </c>
      <c r="K755" s="33">
        <f t="shared" si="105"/>
        <v>67</v>
      </c>
      <c r="L755" s="32">
        <v>18</v>
      </c>
      <c r="M755" s="32">
        <v>26</v>
      </c>
      <c r="N755" s="32">
        <v>25</v>
      </c>
      <c r="O755" s="33">
        <f t="shared" si="106"/>
        <v>69</v>
      </c>
      <c r="P755" s="67">
        <v>30</v>
      </c>
      <c r="Q755" s="67">
        <v>26</v>
      </c>
      <c r="R755" s="67">
        <v>27</v>
      </c>
      <c r="S755" s="67">
        <f t="shared" si="107"/>
        <v>83</v>
      </c>
      <c r="T755" s="33">
        <f t="shared" si="108"/>
        <v>280</v>
      </c>
    </row>
    <row r="756" spans="3:20" ht="15.75" x14ac:dyDescent="0.25">
      <c r="C756" s="4" t="s">
        <v>32</v>
      </c>
      <c r="D756" s="32">
        <v>1</v>
      </c>
      <c r="E756" s="32">
        <v>2</v>
      </c>
      <c r="F756" s="32">
        <v>1</v>
      </c>
      <c r="G756" s="33">
        <f t="shared" si="104"/>
        <v>4</v>
      </c>
      <c r="H756" s="32">
        <v>0</v>
      </c>
      <c r="I756" s="26">
        <v>2</v>
      </c>
      <c r="J756" s="32">
        <v>1</v>
      </c>
      <c r="K756" s="33">
        <f t="shared" si="105"/>
        <v>3</v>
      </c>
      <c r="L756" s="32">
        <v>0</v>
      </c>
      <c r="M756" s="32">
        <v>0</v>
      </c>
      <c r="N756" s="32">
        <v>0</v>
      </c>
      <c r="O756" s="33">
        <f t="shared" si="106"/>
        <v>0</v>
      </c>
      <c r="P756" s="67">
        <v>0</v>
      </c>
      <c r="Q756" s="67">
        <v>0</v>
      </c>
      <c r="R756" s="67">
        <v>0</v>
      </c>
      <c r="S756" s="67">
        <f t="shared" si="107"/>
        <v>0</v>
      </c>
      <c r="T756" s="33">
        <f t="shared" si="108"/>
        <v>7</v>
      </c>
    </row>
    <row r="757" spans="3:20" ht="15.75" x14ac:dyDescent="0.25">
      <c r="C757" s="4" t="s">
        <v>60</v>
      </c>
      <c r="D757" s="32">
        <v>0</v>
      </c>
      <c r="E757" s="32">
        <v>1</v>
      </c>
      <c r="F757" s="32">
        <v>1</v>
      </c>
      <c r="G757" s="33">
        <f>+SUM(D757:F757)</f>
        <v>2</v>
      </c>
      <c r="H757" s="34">
        <v>2</v>
      </c>
      <c r="I757" s="34">
        <v>1</v>
      </c>
      <c r="J757" s="34">
        <v>1</v>
      </c>
      <c r="K757" s="33">
        <f t="shared" si="105"/>
        <v>4</v>
      </c>
      <c r="L757" s="32">
        <v>4</v>
      </c>
      <c r="M757" s="32">
        <v>0</v>
      </c>
      <c r="N757" s="32">
        <v>1</v>
      </c>
      <c r="O757" s="33">
        <f t="shared" si="106"/>
        <v>5</v>
      </c>
      <c r="P757" s="67">
        <v>0</v>
      </c>
      <c r="Q757" s="67">
        <v>1</v>
      </c>
      <c r="R757" s="67">
        <v>0</v>
      </c>
      <c r="S757" s="67">
        <f t="shared" si="107"/>
        <v>1</v>
      </c>
      <c r="T757" s="33">
        <f t="shared" si="108"/>
        <v>12</v>
      </c>
    </row>
    <row r="758" spans="3:20" ht="15.75" x14ac:dyDescent="0.25">
      <c r="C758" s="4" t="s">
        <v>61</v>
      </c>
      <c r="D758" s="32">
        <v>392</v>
      </c>
      <c r="E758" s="32">
        <v>389</v>
      </c>
      <c r="F758" s="32">
        <v>401</v>
      </c>
      <c r="G758" s="33">
        <f t="shared" si="104"/>
        <v>1182</v>
      </c>
      <c r="H758" s="34">
        <v>342</v>
      </c>
      <c r="I758" s="34">
        <v>356</v>
      </c>
      <c r="J758" s="34">
        <v>363</v>
      </c>
      <c r="K758" s="33">
        <f t="shared" si="105"/>
        <v>1061</v>
      </c>
      <c r="L758" s="32">
        <v>376</v>
      </c>
      <c r="M758" s="32">
        <v>327</v>
      </c>
      <c r="N758" s="32">
        <v>364</v>
      </c>
      <c r="O758" s="33">
        <f t="shared" si="106"/>
        <v>1067</v>
      </c>
      <c r="P758" s="68">
        <v>397</v>
      </c>
      <c r="Q758" s="68">
        <v>387</v>
      </c>
      <c r="R758" s="68">
        <v>432</v>
      </c>
      <c r="S758" s="67">
        <f t="shared" si="107"/>
        <v>1216</v>
      </c>
      <c r="T758" s="33">
        <f t="shared" si="108"/>
        <v>4526</v>
      </c>
    </row>
    <row r="759" spans="3:20" ht="15.75" x14ac:dyDescent="0.25">
      <c r="C759" s="4" t="s">
        <v>62</v>
      </c>
      <c r="D759" s="32">
        <v>76</v>
      </c>
      <c r="E759" s="32">
        <v>82</v>
      </c>
      <c r="F759" s="32">
        <v>80</v>
      </c>
      <c r="G759" s="33">
        <f t="shared" si="104"/>
        <v>238</v>
      </c>
      <c r="H759" s="26">
        <v>55</v>
      </c>
      <c r="I759" s="26">
        <v>71</v>
      </c>
      <c r="J759" s="26">
        <v>71</v>
      </c>
      <c r="K759" s="33">
        <f t="shared" si="105"/>
        <v>197</v>
      </c>
      <c r="L759" s="32">
        <v>65</v>
      </c>
      <c r="M759" s="32">
        <v>65</v>
      </c>
      <c r="N759" s="32">
        <v>68</v>
      </c>
      <c r="O759" s="33">
        <f t="shared" si="106"/>
        <v>198</v>
      </c>
      <c r="P759" s="67">
        <v>94</v>
      </c>
      <c r="Q759" s="67">
        <v>75</v>
      </c>
      <c r="R759" s="67">
        <v>87</v>
      </c>
      <c r="S759" s="67">
        <f t="shared" si="107"/>
        <v>256</v>
      </c>
      <c r="T759" s="33">
        <f t="shared" si="108"/>
        <v>889</v>
      </c>
    </row>
    <row r="760" spans="3:20" ht="15.75" x14ac:dyDescent="0.25">
      <c r="C760" s="4" t="s">
        <v>63</v>
      </c>
      <c r="D760" s="32">
        <v>8</v>
      </c>
      <c r="E760" s="32">
        <v>6</v>
      </c>
      <c r="F760" s="32">
        <v>10</v>
      </c>
      <c r="G760" s="33">
        <f t="shared" si="104"/>
        <v>24</v>
      </c>
      <c r="H760" s="34">
        <v>4</v>
      </c>
      <c r="I760" s="34">
        <v>4</v>
      </c>
      <c r="J760" s="34">
        <v>7</v>
      </c>
      <c r="K760" s="33">
        <f t="shared" si="105"/>
        <v>15</v>
      </c>
      <c r="L760" s="32">
        <v>8</v>
      </c>
      <c r="M760" s="32">
        <v>9</v>
      </c>
      <c r="N760" s="32">
        <v>11</v>
      </c>
      <c r="O760" s="33">
        <f t="shared" si="106"/>
        <v>28</v>
      </c>
      <c r="P760" s="68">
        <v>8</v>
      </c>
      <c r="Q760" s="68">
        <v>9</v>
      </c>
      <c r="R760" s="68">
        <v>8</v>
      </c>
      <c r="S760" s="67">
        <f t="shared" si="107"/>
        <v>25</v>
      </c>
      <c r="T760" s="33">
        <f t="shared" si="108"/>
        <v>92</v>
      </c>
    </row>
    <row r="761" spans="3:20" ht="15.75" x14ac:dyDescent="0.25">
      <c r="C761" s="4" t="s">
        <v>64</v>
      </c>
      <c r="D761" s="32">
        <v>0</v>
      </c>
      <c r="E761" s="32">
        <v>3</v>
      </c>
      <c r="F761" s="32">
        <v>1</v>
      </c>
      <c r="G761" s="33">
        <f t="shared" si="104"/>
        <v>4</v>
      </c>
      <c r="H761" s="26">
        <v>4</v>
      </c>
      <c r="I761" s="26">
        <v>3</v>
      </c>
      <c r="J761" s="26">
        <v>3</v>
      </c>
      <c r="K761" s="33">
        <f t="shared" si="105"/>
        <v>10</v>
      </c>
      <c r="L761" s="32">
        <v>3</v>
      </c>
      <c r="M761" s="32">
        <v>1</v>
      </c>
      <c r="N761" s="32">
        <v>0</v>
      </c>
      <c r="O761" s="33">
        <f t="shared" si="106"/>
        <v>4</v>
      </c>
      <c r="P761" s="67">
        <v>4</v>
      </c>
      <c r="Q761" s="67">
        <v>1</v>
      </c>
      <c r="R761" s="67">
        <v>3</v>
      </c>
      <c r="S761" s="67">
        <f t="shared" si="107"/>
        <v>8</v>
      </c>
      <c r="T761" s="33">
        <f t="shared" si="108"/>
        <v>26</v>
      </c>
    </row>
    <row r="762" spans="3:20" ht="15.75" x14ac:dyDescent="0.25">
      <c r="C762" s="4" t="s">
        <v>67</v>
      </c>
      <c r="D762" s="32">
        <v>32</v>
      </c>
      <c r="E762" s="32">
        <v>2</v>
      </c>
      <c r="F762" s="32">
        <v>10</v>
      </c>
      <c r="G762" s="33">
        <f t="shared" si="104"/>
        <v>44</v>
      </c>
      <c r="H762" s="32">
        <v>0</v>
      </c>
      <c r="I762" s="34">
        <v>11</v>
      </c>
      <c r="J762" s="34">
        <v>7</v>
      </c>
      <c r="K762" s="33">
        <f t="shared" si="105"/>
        <v>18</v>
      </c>
      <c r="L762" s="32">
        <v>3</v>
      </c>
      <c r="M762" s="32">
        <v>10</v>
      </c>
      <c r="N762" s="32">
        <v>3</v>
      </c>
      <c r="O762" s="33">
        <f t="shared" si="106"/>
        <v>16</v>
      </c>
      <c r="P762" s="68">
        <v>13</v>
      </c>
      <c r="Q762" s="68">
        <v>9</v>
      </c>
      <c r="R762" s="68">
        <v>8</v>
      </c>
      <c r="S762" s="67">
        <f t="shared" si="107"/>
        <v>30</v>
      </c>
      <c r="T762" s="33">
        <f t="shared" si="108"/>
        <v>108</v>
      </c>
    </row>
    <row r="763" spans="3:20" ht="15.75" x14ac:dyDescent="0.25">
      <c r="C763" s="4" t="s">
        <v>68</v>
      </c>
      <c r="D763" s="32">
        <v>0</v>
      </c>
      <c r="E763" s="32">
        <v>32</v>
      </c>
      <c r="F763" s="32">
        <v>50</v>
      </c>
      <c r="G763" s="33">
        <f t="shared" si="104"/>
        <v>82</v>
      </c>
      <c r="H763" s="34">
        <v>52</v>
      </c>
      <c r="I763" s="34">
        <v>98</v>
      </c>
      <c r="J763" s="34">
        <v>70</v>
      </c>
      <c r="K763" s="33">
        <f t="shared" si="105"/>
        <v>220</v>
      </c>
      <c r="L763" s="32">
        <v>77</v>
      </c>
      <c r="M763" s="32">
        <v>98</v>
      </c>
      <c r="N763" s="32">
        <v>58</v>
      </c>
      <c r="O763" s="33">
        <f t="shared" si="106"/>
        <v>233</v>
      </c>
      <c r="P763" s="68">
        <v>82</v>
      </c>
      <c r="Q763" s="68">
        <v>129</v>
      </c>
      <c r="R763" s="68">
        <v>90</v>
      </c>
      <c r="S763" s="67">
        <f t="shared" si="107"/>
        <v>301</v>
      </c>
      <c r="T763" s="33">
        <f t="shared" si="108"/>
        <v>836</v>
      </c>
    </row>
    <row r="764" spans="3:20" ht="15.75" x14ac:dyDescent="0.25">
      <c r="C764" s="54" t="s">
        <v>69</v>
      </c>
      <c r="D764" s="33">
        <f t="shared" ref="D764:T764" si="109">SUM(D751:D763)</f>
        <v>1061</v>
      </c>
      <c r="E764" s="33">
        <f t="shared" si="109"/>
        <v>1116</v>
      </c>
      <c r="F764" s="33">
        <f t="shared" si="109"/>
        <v>1271</v>
      </c>
      <c r="G764" s="33">
        <f t="shared" si="109"/>
        <v>3448</v>
      </c>
      <c r="H764" s="33">
        <f t="shared" si="109"/>
        <v>958</v>
      </c>
      <c r="I764" s="33">
        <f t="shared" si="109"/>
        <v>1204</v>
      </c>
      <c r="J764" s="33">
        <f t="shared" si="109"/>
        <v>1248</v>
      </c>
      <c r="K764" s="33">
        <f t="shared" si="109"/>
        <v>3410</v>
      </c>
      <c r="L764" s="33">
        <f t="shared" si="109"/>
        <v>1602</v>
      </c>
      <c r="M764" s="33">
        <f t="shared" si="109"/>
        <v>1524</v>
      </c>
      <c r="N764" s="33">
        <f t="shared" si="109"/>
        <v>1559</v>
      </c>
      <c r="O764" s="33">
        <f t="shared" si="109"/>
        <v>4685</v>
      </c>
      <c r="P764" s="33">
        <f t="shared" si="109"/>
        <v>1733</v>
      </c>
      <c r="Q764" s="33">
        <f t="shared" si="109"/>
        <v>1589</v>
      </c>
      <c r="R764" s="33">
        <f t="shared" si="109"/>
        <v>1688</v>
      </c>
      <c r="S764" s="33">
        <f t="shared" si="109"/>
        <v>5010</v>
      </c>
      <c r="T764" s="33">
        <f t="shared" si="109"/>
        <v>16553</v>
      </c>
    </row>
    <row r="765" spans="3:20" ht="15.75" x14ac:dyDescent="0.25">
      <c r="C765" s="98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</row>
    <row r="766" spans="3:20" ht="15.75" x14ac:dyDescent="0.25">
      <c r="C766" s="98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</row>
    <row r="767" spans="3:20" ht="15.75" x14ac:dyDescent="0.25">
      <c r="C767" s="98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</row>
    <row r="768" spans="3:20" ht="15.75" x14ac:dyDescent="0.25">
      <c r="C768" s="98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</row>
    <row r="769" spans="3:20" ht="15.75" x14ac:dyDescent="0.25">
      <c r="C769" s="98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</row>
    <row r="770" spans="3:20" ht="15.75" x14ac:dyDescent="0.25">
      <c r="C770" s="98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</row>
    <row r="771" spans="3:20" ht="15.75" x14ac:dyDescent="0.25">
      <c r="C771" s="98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</row>
    <row r="772" spans="3:20" ht="15.75" x14ac:dyDescent="0.25">
      <c r="C772" s="98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</row>
    <row r="773" spans="3:20" ht="15.75" x14ac:dyDescent="0.25">
      <c r="C773" s="98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</row>
    <row r="774" spans="3:20" ht="15.75" x14ac:dyDescent="0.25">
      <c r="C774" s="98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</row>
    <row r="775" spans="3:20" ht="15.75" x14ac:dyDescent="0.25">
      <c r="C775" s="98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</row>
    <row r="776" spans="3:20" ht="15.75" x14ac:dyDescent="0.25">
      <c r="C776" s="98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</row>
    <row r="777" spans="3:20" ht="15.75" x14ac:dyDescent="0.25">
      <c r="C777" s="98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</row>
    <row r="778" spans="3:20" ht="15.75" x14ac:dyDescent="0.25">
      <c r="C778" s="98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</row>
    <row r="779" spans="3:20" ht="15.75" x14ac:dyDescent="0.25">
      <c r="C779" s="98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</row>
    <row r="780" spans="3:20" ht="15.75" x14ac:dyDescent="0.25">
      <c r="C780" s="98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</row>
    <row r="781" spans="3:20" ht="15.75" x14ac:dyDescent="0.25">
      <c r="C781" s="98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</row>
    <row r="782" spans="3:20" ht="15.75" x14ac:dyDescent="0.25">
      <c r="C782" s="98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</row>
    <row r="783" spans="3:20" ht="15.75" x14ac:dyDescent="0.25">
      <c r="C783" s="98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</row>
    <row r="784" spans="3:20" ht="15.75" x14ac:dyDescent="0.25">
      <c r="C784" s="98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</row>
    <row r="785" spans="3:20" ht="15.75" x14ac:dyDescent="0.25">
      <c r="C785" s="98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</row>
    <row r="786" spans="3:20" ht="15.75" x14ac:dyDescent="0.25">
      <c r="C786" s="98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</row>
    <row r="787" spans="3:20" ht="15.75" x14ac:dyDescent="0.25">
      <c r="C787" s="98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</row>
    <row r="788" spans="3:20" ht="15.75" x14ac:dyDescent="0.25">
      <c r="C788" s="98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</row>
    <row r="789" spans="3:20" ht="15.75" x14ac:dyDescent="0.25">
      <c r="C789" s="98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</row>
    <row r="790" spans="3:20" ht="15.75" x14ac:dyDescent="0.25">
      <c r="C790" s="98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</row>
    <row r="791" spans="3:20" ht="15.75" x14ac:dyDescent="0.25">
      <c r="C791" s="98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</row>
    <row r="792" spans="3:20" ht="15.75" x14ac:dyDescent="0.25">
      <c r="C792" s="98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</row>
    <row r="793" spans="3:20" ht="15.75" x14ac:dyDescent="0.25">
      <c r="C793" s="98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</row>
    <row r="794" spans="3:20" ht="15.75" x14ac:dyDescent="0.25">
      <c r="C794" s="98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</row>
    <row r="795" spans="3:20" ht="15.75" x14ac:dyDescent="0.25">
      <c r="C795" s="98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</row>
    <row r="796" spans="3:20" ht="15.75" x14ac:dyDescent="0.25">
      <c r="C796" s="98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</row>
    <row r="797" spans="3:20" ht="15.75" x14ac:dyDescent="0.25">
      <c r="C797" s="98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</row>
    <row r="798" spans="3:20" ht="15.75" x14ac:dyDescent="0.25">
      <c r="C798" s="98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</row>
    <row r="799" spans="3:20" ht="15.75" x14ac:dyDescent="0.25">
      <c r="C799" s="98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</row>
    <row r="800" spans="3:20" ht="15.75" x14ac:dyDescent="0.25">
      <c r="C800" s="98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</row>
    <row r="801" spans="3:20" ht="15.75" x14ac:dyDescent="0.25">
      <c r="C801" s="98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</row>
    <row r="802" spans="3:20" ht="15.75" x14ac:dyDescent="0.25">
      <c r="C802" s="98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</row>
    <row r="803" spans="3:20" ht="15.75" x14ac:dyDescent="0.25">
      <c r="C803" s="98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</row>
    <row r="804" spans="3:20" ht="15.75" x14ac:dyDescent="0.25">
      <c r="C804" s="98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</row>
    <row r="805" spans="3:20" ht="15.75" x14ac:dyDescent="0.25">
      <c r="C805" s="98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</row>
    <row r="806" spans="3:20" ht="15.75" x14ac:dyDescent="0.25">
      <c r="C806" s="98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</row>
    <row r="807" spans="3:20" ht="15.75" x14ac:dyDescent="0.25">
      <c r="C807" s="98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</row>
    <row r="808" spans="3:20" ht="15.75" x14ac:dyDescent="0.25">
      <c r="C808" s="98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</row>
    <row r="809" spans="3:20" ht="15.75" x14ac:dyDescent="0.25">
      <c r="C809" s="93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</row>
    <row r="810" spans="3:20" ht="15.75" x14ac:dyDescent="0.25">
      <c r="C810" s="93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</row>
    <row r="812" spans="3:20" ht="15.75" thickBot="1" x14ac:dyDescent="0.3"/>
    <row r="813" spans="3:20" ht="15.75" x14ac:dyDescent="0.25">
      <c r="C813" s="104" t="s">
        <v>92</v>
      </c>
      <c r="D813" s="105"/>
      <c r="E813" s="105"/>
      <c r="F813" s="105"/>
      <c r="G813" s="105"/>
      <c r="H813" s="105"/>
      <c r="I813" s="105"/>
      <c r="J813" s="105"/>
      <c r="K813" s="105"/>
      <c r="L813" s="105"/>
      <c r="M813" s="105"/>
      <c r="N813" s="105"/>
      <c r="O813" s="105"/>
      <c r="P813" s="105"/>
      <c r="Q813" s="105"/>
      <c r="R813" s="105"/>
      <c r="S813" s="105"/>
      <c r="T813" s="106"/>
    </row>
    <row r="814" spans="3:20" ht="15.75" x14ac:dyDescent="0.25">
      <c r="C814" s="99" t="s">
        <v>71</v>
      </c>
      <c r="D814" s="101" t="s">
        <v>2</v>
      </c>
      <c r="E814" s="101"/>
      <c r="F814" s="101"/>
      <c r="G814" s="101"/>
      <c r="H814" s="101" t="s">
        <v>3</v>
      </c>
      <c r="I814" s="101"/>
      <c r="J814" s="101"/>
      <c r="K814" s="101"/>
      <c r="L814" s="101" t="s">
        <v>4</v>
      </c>
      <c r="M814" s="101"/>
      <c r="N814" s="101"/>
      <c r="O814" s="101"/>
      <c r="P814" s="101" t="s">
        <v>5</v>
      </c>
      <c r="Q814" s="101"/>
      <c r="R814" s="101"/>
      <c r="S814" s="101"/>
      <c r="T814" s="102" t="s">
        <v>6</v>
      </c>
    </row>
    <row r="815" spans="3:20" ht="16.5" thickBot="1" x14ac:dyDescent="0.3">
      <c r="C815" s="100"/>
      <c r="D815" s="49" t="s">
        <v>7</v>
      </c>
      <c r="E815" s="49" t="s">
        <v>8</v>
      </c>
      <c r="F815" s="49" t="s">
        <v>9</v>
      </c>
      <c r="G815" s="49" t="s">
        <v>10</v>
      </c>
      <c r="H815" s="49" t="s">
        <v>11</v>
      </c>
      <c r="I815" s="49" t="s">
        <v>12</v>
      </c>
      <c r="J815" s="49" t="s">
        <v>13</v>
      </c>
      <c r="K815" s="49" t="s">
        <v>14</v>
      </c>
      <c r="L815" s="49" t="s">
        <v>15</v>
      </c>
      <c r="M815" s="49" t="s">
        <v>16</v>
      </c>
      <c r="N815" s="49" t="s">
        <v>17</v>
      </c>
      <c r="O815" s="49" t="s">
        <v>18</v>
      </c>
      <c r="P815" s="49" t="s">
        <v>19</v>
      </c>
      <c r="Q815" s="49" t="s">
        <v>20</v>
      </c>
      <c r="R815" s="49" t="s">
        <v>21</v>
      </c>
      <c r="S815" s="49" t="s">
        <v>22</v>
      </c>
      <c r="T815" s="103"/>
    </row>
    <row r="816" spans="3:20" ht="15.75" x14ac:dyDescent="0.25">
      <c r="C816" s="5" t="s">
        <v>93</v>
      </c>
      <c r="D816" s="32">
        <v>682</v>
      </c>
      <c r="E816" s="32">
        <v>600</v>
      </c>
      <c r="F816" s="32">
        <v>737</v>
      </c>
      <c r="G816" s="33">
        <f>+SUM(D816:F816)</f>
        <v>2019</v>
      </c>
      <c r="H816" s="26">
        <v>505</v>
      </c>
      <c r="I816" s="26">
        <v>537</v>
      </c>
      <c r="J816" s="26">
        <v>422</v>
      </c>
      <c r="K816" s="33">
        <f>SUM(H816:J816)</f>
        <v>1464</v>
      </c>
      <c r="L816" s="32">
        <v>473</v>
      </c>
      <c r="M816" s="32">
        <v>421</v>
      </c>
      <c r="N816" s="32">
        <v>513</v>
      </c>
      <c r="O816" s="33">
        <f>SUM(L816:N816)</f>
        <v>1407</v>
      </c>
      <c r="P816" s="67">
        <v>438</v>
      </c>
      <c r="Q816" s="67">
        <v>369</v>
      </c>
      <c r="R816" s="67">
        <v>411</v>
      </c>
      <c r="S816" s="67">
        <f>SUM(P816:R816)</f>
        <v>1218</v>
      </c>
      <c r="T816" s="33">
        <f>SUM(G816,O816,K816, S816)</f>
        <v>6108</v>
      </c>
    </row>
    <row r="817" spans="3:20" ht="15.75" x14ac:dyDescent="0.25">
      <c r="C817" s="4" t="s">
        <v>26</v>
      </c>
      <c r="D817" s="32">
        <v>541</v>
      </c>
      <c r="E817" s="32">
        <v>586</v>
      </c>
      <c r="F817" s="32">
        <v>597</v>
      </c>
      <c r="G817" s="33">
        <f t="shared" ref="G817:G828" si="110">+SUM(D817:F817)</f>
        <v>1724</v>
      </c>
      <c r="H817" s="26">
        <v>498</v>
      </c>
      <c r="I817" s="26">
        <v>516</v>
      </c>
      <c r="J817" s="26">
        <v>366</v>
      </c>
      <c r="K817" s="33">
        <f t="shared" ref="K817:K828" si="111">SUM(H817:J817)</f>
        <v>1380</v>
      </c>
      <c r="L817" s="32">
        <v>395</v>
      </c>
      <c r="M817" s="32">
        <v>397</v>
      </c>
      <c r="N817" s="32">
        <v>377</v>
      </c>
      <c r="O817" s="33">
        <f t="shared" ref="O817:O828" si="112">SUM(L817:N817)</f>
        <v>1169</v>
      </c>
      <c r="P817" s="67">
        <v>444</v>
      </c>
      <c r="Q817" s="67">
        <v>302</v>
      </c>
      <c r="R817" s="67">
        <v>391</v>
      </c>
      <c r="S817" s="67">
        <f t="shared" ref="S817:S828" si="113">SUM(P817:R817)</f>
        <v>1137</v>
      </c>
      <c r="T817" s="33">
        <f t="shared" ref="T817:T828" si="114">SUM(G817,O817,K817, S817)</f>
        <v>5410</v>
      </c>
    </row>
    <row r="818" spans="3:20" ht="15.75" x14ac:dyDescent="0.25">
      <c r="C818" s="4" t="s">
        <v>28</v>
      </c>
      <c r="D818" s="32">
        <v>0</v>
      </c>
      <c r="E818" s="32">
        <v>0</v>
      </c>
      <c r="F818" s="32">
        <v>0</v>
      </c>
      <c r="G818" s="33">
        <f t="shared" si="110"/>
        <v>0</v>
      </c>
      <c r="H818" s="32">
        <v>0</v>
      </c>
      <c r="I818" s="32">
        <v>0</v>
      </c>
      <c r="J818" s="32">
        <v>0</v>
      </c>
      <c r="K818" s="33">
        <f t="shared" si="111"/>
        <v>0</v>
      </c>
      <c r="L818" s="32">
        <v>0</v>
      </c>
      <c r="M818" s="32">
        <v>0</v>
      </c>
      <c r="N818" s="32">
        <v>0</v>
      </c>
      <c r="O818" s="33">
        <f t="shared" si="112"/>
        <v>0</v>
      </c>
      <c r="P818" s="67">
        <v>0</v>
      </c>
      <c r="Q818" s="67">
        <v>0</v>
      </c>
      <c r="R818" s="67">
        <v>0</v>
      </c>
      <c r="S818" s="67">
        <f t="shared" si="113"/>
        <v>0</v>
      </c>
      <c r="T818" s="33">
        <f t="shared" si="114"/>
        <v>0</v>
      </c>
    </row>
    <row r="819" spans="3:20" ht="15.75" x14ac:dyDescent="0.25">
      <c r="C819" s="4" t="s">
        <v>59</v>
      </c>
      <c r="D819" s="32">
        <v>7</v>
      </c>
      <c r="E819" s="32">
        <v>15</v>
      </c>
      <c r="F819" s="32">
        <v>12</v>
      </c>
      <c r="G819" s="33">
        <f>+SUM(D819:F819)</f>
        <v>34</v>
      </c>
      <c r="H819" s="34">
        <v>12</v>
      </c>
      <c r="I819" s="34">
        <v>21</v>
      </c>
      <c r="J819" s="34">
        <v>8</v>
      </c>
      <c r="K819" s="33">
        <f>SUM(H819:J819)</f>
        <v>41</v>
      </c>
      <c r="L819" s="32">
        <v>949</v>
      </c>
      <c r="M819" s="32">
        <v>1011</v>
      </c>
      <c r="N819" s="32">
        <v>1014</v>
      </c>
      <c r="O819" s="33">
        <f t="shared" si="112"/>
        <v>2974</v>
      </c>
      <c r="P819" s="67">
        <v>993</v>
      </c>
      <c r="Q819" s="67">
        <v>479</v>
      </c>
      <c r="R819" s="67">
        <v>941</v>
      </c>
      <c r="S819" s="67">
        <f t="shared" si="113"/>
        <v>2413</v>
      </c>
      <c r="T819" s="33">
        <f>SUM(G819,O819,K819, S819)</f>
        <v>5462</v>
      </c>
    </row>
    <row r="820" spans="3:20" ht="15.75" x14ac:dyDescent="0.25">
      <c r="C820" s="4" t="s">
        <v>30</v>
      </c>
      <c r="D820" s="32">
        <v>54</v>
      </c>
      <c r="E820" s="32">
        <v>37</v>
      </c>
      <c r="F820" s="32">
        <v>47</v>
      </c>
      <c r="G820" s="33">
        <f t="shared" si="110"/>
        <v>138</v>
      </c>
      <c r="H820" s="26">
        <v>36</v>
      </c>
      <c r="I820" s="26">
        <v>56</v>
      </c>
      <c r="J820" s="26">
        <v>39</v>
      </c>
      <c r="K820" s="33">
        <f t="shared" si="111"/>
        <v>131</v>
      </c>
      <c r="L820" s="32">
        <v>35</v>
      </c>
      <c r="M820" s="32">
        <v>47</v>
      </c>
      <c r="N820" s="32">
        <v>40</v>
      </c>
      <c r="O820" s="33">
        <f t="shared" si="112"/>
        <v>122</v>
      </c>
      <c r="P820" s="67">
        <v>49</v>
      </c>
      <c r="Q820" s="67">
        <v>26</v>
      </c>
      <c r="R820" s="67">
        <v>34</v>
      </c>
      <c r="S820" s="67">
        <f t="shared" si="113"/>
        <v>109</v>
      </c>
      <c r="T820" s="33">
        <f t="shared" si="114"/>
        <v>500</v>
      </c>
    </row>
    <row r="821" spans="3:20" ht="15.75" x14ac:dyDescent="0.25">
      <c r="C821" s="4" t="s">
        <v>32</v>
      </c>
      <c r="D821" s="32">
        <v>5</v>
      </c>
      <c r="E821" s="32">
        <v>6</v>
      </c>
      <c r="F821" s="32">
        <v>3</v>
      </c>
      <c r="G821" s="33">
        <f t="shared" si="110"/>
        <v>14</v>
      </c>
      <c r="H821" s="26">
        <v>1</v>
      </c>
      <c r="I821" s="26">
        <v>5</v>
      </c>
      <c r="J821" s="26">
        <v>1</v>
      </c>
      <c r="K821" s="33">
        <f t="shared" si="111"/>
        <v>7</v>
      </c>
      <c r="L821" s="32">
        <v>1</v>
      </c>
      <c r="M821" s="32">
        <v>1</v>
      </c>
      <c r="N821" s="32">
        <v>0</v>
      </c>
      <c r="O821" s="33">
        <f t="shared" si="112"/>
        <v>2</v>
      </c>
      <c r="P821" s="67">
        <v>0</v>
      </c>
      <c r="Q821" s="67">
        <v>0</v>
      </c>
      <c r="R821" s="67">
        <v>0</v>
      </c>
      <c r="S821" s="67">
        <f t="shared" si="113"/>
        <v>0</v>
      </c>
      <c r="T821" s="33">
        <f t="shared" si="114"/>
        <v>23</v>
      </c>
    </row>
    <row r="822" spans="3:20" ht="15.75" x14ac:dyDescent="0.25">
      <c r="C822" s="4" t="s">
        <v>60</v>
      </c>
      <c r="D822" s="32">
        <v>0</v>
      </c>
      <c r="E822" s="32">
        <v>0</v>
      </c>
      <c r="F822" s="32">
        <v>0</v>
      </c>
      <c r="G822" s="33">
        <f t="shared" si="110"/>
        <v>0</v>
      </c>
      <c r="H822" s="32">
        <v>0</v>
      </c>
      <c r="I822" s="32">
        <v>0</v>
      </c>
      <c r="J822" s="32">
        <v>0</v>
      </c>
      <c r="K822" s="33">
        <f t="shared" si="111"/>
        <v>0</v>
      </c>
      <c r="L822" s="32">
        <v>0</v>
      </c>
      <c r="M822" s="32">
        <v>0</v>
      </c>
      <c r="N822" s="32">
        <v>0</v>
      </c>
      <c r="O822" s="33">
        <f t="shared" si="112"/>
        <v>0</v>
      </c>
      <c r="P822" s="67">
        <v>0</v>
      </c>
      <c r="Q822" s="67">
        <v>0</v>
      </c>
      <c r="R822" s="67">
        <v>0</v>
      </c>
      <c r="S822" s="67">
        <f t="shared" si="113"/>
        <v>0</v>
      </c>
      <c r="T822" s="33">
        <f t="shared" si="114"/>
        <v>0</v>
      </c>
    </row>
    <row r="823" spans="3:20" ht="15.75" x14ac:dyDescent="0.25">
      <c r="C823" s="4" t="s">
        <v>61</v>
      </c>
      <c r="D823" s="32">
        <v>1104</v>
      </c>
      <c r="E823" s="32">
        <v>910</v>
      </c>
      <c r="F823" s="32">
        <v>1033</v>
      </c>
      <c r="G823" s="33">
        <f t="shared" si="110"/>
        <v>3047</v>
      </c>
      <c r="H823" s="34">
        <v>798</v>
      </c>
      <c r="I823" s="34">
        <v>820</v>
      </c>
      <c r="J823" s="34">
        <v>740</v>
      </c>
      <c r="K823" s="33">
        <f t="shared" si="111"/>
        <v>2358</v>
      </c>
      <c r="L823" s="32">
        <v>764</v>
      </c>
      <c r="M823" s="32">
        <v>855</v>
      </c>
      <c r="N823" s="32">
        <v>845</v>
      </c>
      <c r="O823" s="33">
        <f t="shared" si="112"/>
        <v>2464</v>
      </c>
      <c r="P823" s="68">
        <v>826</v>
      </c>
      <c r="Q823" s="68">
        <v>716</v>
      </c>
      <c r="R823" s="68">
        <v>809</v>
      </c>
      <c r="S823" s="67">
        <f t="shared" si="113"/>
        <v>2351</v>
      </c>
      <c r="T823" s="33">
        <f t="shared" si="114"/>
        <v>10220</v>
      </c>
    </row>
    <row r="824" spans="3:20" ht="15.75" x14ac:dyDescent="0.25">
      <c r="C824" s="4" t="s">
        <v>62</v>
      </c>
      <c r="D824" s="32">
        <v>213</v>
      </c>
      <c r="E824" s="32">
        <v>167</v>
      </c>
      <c r="F824" s="32">
        <v>218</v>
      </c>
      <c r="G824" s="33">
        <f t="shared" si="110"/>
        <v>598</v>
      </c>
      <c r="H824" s="26">
        <v>137</v>
      </c>
      <c r="I824" s="26">
        <v>157</v>
      </c>
      <c r="J824" s="26">
        <v>112</v>
      </c>
      <c r="K824" s="33">
        <f t="shared" si="111"/>
        <v>406</v>
      </c>
      <c r="L824" s="32">
        <v>160</v>
      </c>
      <c r="M824" s="32">
        <v>129</v>
      </c>
      <c r="N824" s="32">
        <v>133</v>
      </c>
      <c r="O824" s="33">
        <f t="shared" si="112"/>
        <v>422</v>
      </c>
      <c r="P824" s="67">
        <v>132</v>
      </c>
      <c r="Q824" s="67">
        <v>112</v>
      </c>
      <c r="R824" s="67">
        <v>108</v>
      </c>
      <c r="S824" s="67">
        <f t="shared" si="113"/>
        <v>352</v>
      </c>
      <c r="T824" s="33">
        <f t="shared" si="114"/>
        <v>1778</v>
      </c>
    </row>
    <row r="825" spans="3:20" ht="15.75" x14ac:dyDescent="0.25">
      <c r="C825" s="4" t="s">
        <v>63</v>
      </c>
      <c r="D825" s="32">
        <v>30</v>
      </c>
      <c r="E825" s="32">
        <v>23</v>
      </c>
      <c r="F825" s="32">
        <v>18</v>
      </c>
      <c r="G825" s="33">
        <f>+SUM(D825:F825)</f>
        <v>71</v>
      </c>
      <c r="H825" s="34">
        <v>14</v>
      </c>
      <c r="I825" s="34">
        <v>21</v>
      </c>
      <c r="J825" s="34">
        <v>9</v>
      </c>
      <c r="K825" s="33">
        <f t="shared" si="111"/>
        <v>44</v>
      </c>
      <c r="L825" s="32">
        <v>10</v>
      </c>
      <c r="M825" s="32">
        <v>15</v>
      </c>
      <c r="N825" s="32">
        <v>17</v>
      </c>
      <c r="O825" s="33">
        <f t="shared" si="112"/>
        <v>42</v>
      </c>
      <c r="P825" s="68">
        <v>22</v>
      </c>
      <c r="Q825" s="68">
        <v>14</v>
      </c>
      <c r="R825" s="68">
        <v>15</v>
      </c>
      <c r="S825" s="67">
        <f t="shared" si="113"/>
        <v>51</v>
      </c>
      <c r="T825" s="33">
        <f t="shared" si="114"/>
        <v>208</v>
      </c>
    </row>
    <row r="826" spans="3:20" ht="15.75" x14ac:dyDescent="0.25">
      <c r="C826" s="4" t="s">
        <v>64</v>
      </c>
      <c r="D826" s="32">
        <v>4</v>
      </c>
      <c r="E826" s="32">
        <v>7</v>
      </c>
      <c r="F826" s="32">
        <v>8</v>
      </c>
      <c r="G826" s="33">
        <f t="shared" si="110"/>
        <v>19</v>
      </c>
      <c r="H826" s="26">
        <v>1</v>
      </c>
      <c r="I826" s="26">
        <v>4</v>
      </c>
      <c r="J826" s="26">
        <v>3</v>
      </c>
      <c r="K826" s="33">
        <f t="shared" si="111"/>
        <v>8</v>
      </c>
      <c r="L826" s="32">
        <v>1</v>
      </c>
      <c r="M826" s="32">
        <v>3</v>
      </c>
      <c r="N826" s="32">
        <v>5</v>
      </c>
      <c r="O826" s="33">
        <f t="shared" si="112"/>
        <v>9</v>
      </c>
      <c r="P826" s="67">
        <v>3</v>
      </c>
      <c r="Q826" s="67">
        <v>1</v>
      </c>
      <c r="R826" s="67">
        <v>8</v>
      </c>
      <c r="S826" s="67">
        <f t="shared" si="113"/>
        <v>12</v>
      </c>
      <c r="T826" s="33">
        <f t="shared" si="114"/>
        <v>48</v>
      </c>
    </row>
    <row r="827" spans="3:20" ht="15.75" x14ac:dyDescent="0.25">
      <c r="C827" s="4" t="s">
        <v>67</v>
      </c>
      <c r="D827" s="32">
        <v>356</v>
      </c>
      <c r="E827" s="32">
        <v>21</v>
      </c>
      <c r="F827" s="32">
        <v>407</v>
      </c>
      <c r="G827" s="33">
        <f t="shared" si="110"/>
        <v>784</v>
      </c>
      <c r="H827" s="34">
        <v>30</v>
      </c>
      <c r="I827" s="34">
        <v>443</v>
      </c>
      <c r="J827" s="34">
        <v>14</v>
      </c>
      <c r="K827" s="33">
        <f t="shared" si="111"/>
        <v>487</v>
      </c>
      <c r="L827" s="32">
        <v>42</v>
      </c>
      <c r="M827" s="32">
        <v>28</v>
      </c>
      <c r="N827" s="32">
        <v>30</v>
      </c>
      <c r="O827" s="33">
        <f t="shared" si="112"/>
        <v>100</v>
      </c>
      <c r="P827" s="68">
        <v>13</v>
      </c>
      <c r="Q827" s="68">
        <v>15</v>
      </c>
      <c r="R827" s="68">
        <v>25</v>
      </c>
      <c r="S827" s="67">
        <f t="shared" si="113"/>
        <v>53</v>
      </c>
      <c r="T827" s="33">
        <f t="shared" si="114"/>
        <v>1424</v>
      </c>
    </row>
    <row r="828" spans="3:20" ht="15.75" x14ac:dyDescent="0.25">
      <c r="C828" s="4" t="s">
        <v>68</v>
      </c>
      <c r="D828" s="32">
        <v>0</v>
      </c>
      <c r="E828" s="32">
        <v>0</v>
      </c>
      <c r="F828" s="32">
        <v>0</v>
      </c>
      <c r="G828" s="33">
        <f t="shared" si="110"/>
        <v>0</v>
      </c>
      <c r="H828" s="34">
        <v>74</v>
      </c>
      <c r="I828" s="32">
        <v>0</v>
      </c>
      <c r="J828" s="34">
        <v>142</v>
      </c>
      <c r="K828" s="33">
        <f t="shared" si="111"/>
        <v>216</v>
      </c>
      <c r="L828" s="32">
        <v>166</v>
      </c>
      <c r="M828" s="32">
        <v>181</v>
      </c>
      <c r="N828" s="32">
        <v>134</v>
      </c>
      <c r="O828" s="33">
        <f t="shared" si="112"/>
        <v>481</v>
      </c>
      <c r="P828" s="68">
        <v>199</v>
      </c>
      <c r="Q828" s="68">
        <v>91</v>
      </c>
      <c r="R828" s="68">
        <v>186</v>
      </c>
      <c r="S828" s="67">
        <f t="shared" si="113"/>
        <v>476</v>
      </c>
      <c r="T828" s="33">
        <f t="shared" si="114"/>
        <v>1173</v>
      </c>
    </row>
    <row r="829" spans="3:20" ht="15.75" x14ac:dyDescent="0.25">
      <c r="C829" s="54" t="s">
        <v>69</v>
      </c>
      <c r="D829" s="33">
        <f t="shared" ref="D829:T829" si="115">SUM(D816:D828)</f>
        <v>2996</v>
      </c>
      <c r="E829" s="33">
        <f t="shared" si="115"/>
        <v>2372</v>
      </c>
      <c r="F829" s="33">
        <f t="shared" si="115"/>
        <v>3080</v>
      </c>
      <c r="G829" s="33">
        <f t="shared" si="115"/>
        <v>8448</v>
      </c>
      <c r="H829" s="33">
        <f t="shared" si="115"/>
        <v>2106</v>
      </c>
      <c r="I829" s="33">
        <f t="shared" si="115"/>
        <v>2580</v>
      </c>
      <c r="J829" s="33">
        <f t="shared" si="115"/>
        <v>1856</v>
      </c>
      <c r="K829" s="33">
        <f t="shared" si="115"/>
        <v>6542</v>
      </c>
      <c r="L829" s="33">
        <f t="shared" si="115"/>
        <v>2996</v>
      </c>
      <c r="M829" s="33">
        <f t="shared" si="115"/>
        <v>3088</v>
      </c>
      <c r="N829" s="33">
        <f t="shared" si="115"/>
        <v>3108</v>
      </c>
      <c r="O829" s="33">
        <f t="shared" si="115"/>
        <v>9192</v>
      </c>
      <c r="P829" s="33">
        <f t="shared" si="115"/>
        <v>3119</v>
      </c>
      <c r="Q829" s="33">
        <f t="shared" si="115"/>
        <v>2125</v>
      </c>
      <c r="R829" s="33">
        <f t="shared" si="115"/>
        <v>2928</v>
      </c>
      <c r="S829" s="33">
        <f t="shared" si="115"/>
        <v>8172</v>
      </c>
      <c r="T829" s="33">
        <f t="shared" si="115"/>
        <v>32354</v>
      </c>
    </row>
    <row r="830" spans="3:20" ht="15.75" x14ac:dyDescent="0.25">
      <c r="C830" s="98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</row>
    <row r="831" spans="3:20" ht="15.75" x14ac:dyDescent="0.25">
      <c r="C831" s="98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</row>
    <row r="832" spans="3:20" ht="15.75" x14ac:dyDescent="0.25">
      <c r="C832" s="98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</row>
    <row r="833" spans="3:20" ht="15.75" x14ac:dyDescent="0.25">
      <c r="C833" s="98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</row>
    <row r="834" spans="3:20" ht="15.75" x14ac:dyDescent="0.25">
      <c r="C834" s="98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</row>
    <row r="835" spans="3:20" ht="15.75" x14ac:dyDescent="0.25">
      <c r="C835" s="98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</row>
    <row r="836" spans="3:20" ht="15.75" x14ac:dyDescent="0.25">
      <c r="C836" s="98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</row>
    <row r="837" spans="3:20" ht="15.75" x14ac:dyDescent="0.25">
      <c r="C837" s="98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</row>
    <row r="838" spans="3:20" ht="15.75" x14ac:dyDescent="0.25">
      <c r="C838" s="98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</row>
    <row r="839" spans="3:20" ht="15.75" x14ac:dyDescent="0.25">
      <c r="C839" s="98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</row>
    <row r="840" spans="3:20" ht="15.75" x14ac:dyDescent="0.25">
      <c r="C840" s="98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</row>
    <row r="841" spans="3:20" ht="15.75" x14ac:dyDescent="0.25">
      <c r="C841" s="98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</row>
    <row r="842" spans="3:20" ht="15.75" x14ac:dyDescent="0.25">
      <c r="C842" s="98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</row>
    <row r="843" spans="3:20" ht="15.75" x14ac:dyDescent="0.25">
      <c r="C843" s="98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</row>
    <row r="844" spans="3:20" ht="15.75" x14ac:dyDescent="0.25">
      <c r="C844" s="98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</row>
    <row r="845" spans="3:20" ht="15.75" x14ac:dyDescent="0.25">
      <c r="C845" s="98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</row>
    <row r="846" spans="3:20" ht="15.75" x14ac:dyDescent="0.25">
      <c r="C846" s="98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</row>
    <row r="847" spans="3:20" ht="15.75" x14ac:dyDescent="0.25">
      <c r="C847" s="98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</row>
    <row r="848" spans="3:20" ht="15.75" x14ac:dyDescent="0.25">
      <c r="C848" s="98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</row>
    <row r="849" spans="3:20" ht="15.75" x14ac:dyDescent="0.25">
      <c r="C849" s="98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</row>
    <row r="850" spans="3:20" ht="15.75" x14ac:dyDescent="0.25">
      <c r="C850" s="98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</row>
    <row r="851" spans="3:20" ht="15.75" x14ac:dyDescent="0.25">
      <c r="C851" s="98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</row>
    <row r="852" spans="3:20" ht="15.75" x14ac:dyDescent="0.25">
      <c r="C852" s="98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</row>
    <row r="853" spans="3:20" ht="15.75" x14ac:dyDescent="0.25">
      <c r="C853" s="98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</row>
    <row r="854" spans="3:20" ht="15.75" x14ac:dyDescent="0.25">
      <c r="C854" s="98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</row>
    <row r="855" spans="3:20" ht="15.75" x14ac:dyDescent="0.25">
      <c r="C855" s="98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</row>
    <row r="856" spans="3:20" ht="15.75" x14ac:dyDescent="0.25">
      <c r="C856" s="98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</row>
    <row r="857" spans="3:20" ht="15.75" x14ac:dyDescent="0.25">
      <c r="C857" s="98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</row>
    <row r="858" spans="3:20" ht="15.75" x14ac:dyDescent="0.25">
      <c r="C858" s="98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</row>
    <row r="859" spans="3:20" ht="15.75" x14ac:dyDescent="0.25">
      <c r="C859" s="98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</row>
    <row r="860" spans="3:20" ht="15.75" x14ac:dyDescent="0.25">
      <c r="C860" s="93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</row>
    <row r="861" spans="3:20" ht="16.5" thickBot="1" x14ac:dyDescent="0.3">
      <c r="C861" s="93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</row>
    <row r="862" spans="3:20" ht="15.75" x14ac:dyDescent="0.25">
      <c r="C862" s="104" t="s">
        <v>188</v>
      </c>
      <c r="D862" s="105"/>
      <c r="E862" s="105"/>
      <c r="F862" s="105"/>
      <c r="G862" s="105"/>
      <c r="H862" s="105"/>
      <c r="I862" s="105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  <c r="T862" s="106"/>
    </row>
    <row r="863" spans="3:20" ht="15.75" x14ac:dyDescent="0.25">
      <c r="C863" s="99" t="s">
        <v>71</v>
      </c>
      <c r="D863" s="101" t="s">
        <v>2</v>
      </c>
      <c r="E863" s="101"/>
      <c r="F863" s="101"/>
      <c r="G863" s="101"/>
      <c r="H863" s="101" t="s">
        <v>3</v>
      </c>
      <c r="I863" s="101"/>
      <c r="J863" s="101"/>
      <c r="K863" s="101"/>
      <c r="L863" s="101" t="s">
        <v>4</v>
      </c>
      <c r="M863" s="101"/>
      <c r="N863" s="101"/>
      <c r="O863" s="101"/>
      <c r="P863" s="101" t="s">
        <v>5</v>
      </c>
      <c r="Q863" s="101"/>
      <c r="R863" s="101"/>
      <c r="S863" s="101"/>
      <c r="T863" s="102" t="s">
        <v>6</v>
      </c>
    </row>
    <row r="864" spans="3:20" ht="16.5" thickBot="1" x14ac:dyDescent="0.3">
      <c r="C864" s="100"/>
      <c r="D864" s="49" t="s">
        <v>7</v>
      </c>
      <c r="E864" s="49" t="s">
        <v>8</v>
      </c>
      <c r="F864" s="49" t="s">
        <v>9</v>
      </c>
      <c r="G864" s="49" t="s">
        <v>10</v>
      </c>
      <c r="H864" s="49" t="s">
        <v>11</v>
      </c>
      <c r="I864" s="49" t="s">
        <v>12</v>
      </c>
      <c r="J864" s="49" t="s">
        <v>13</v>
      </c>
      <c r="K864" s="49" t="s">
        <v>14</v>
      </c>
      <c r="L864" s="49" t="s">
        <v>15</v>
      </c>
      <c r="M864" s="49" t="s">
        <v>16</v>
      </c>
      <c r="N864" s="49" t="s">
        <v>17</v>
      </c>
      <c r="O864" s="49" t="s">
        <v>18</v>
      </c>
      <c r="P864" s="49" t="s">
        <v>19</v>
      </c>
      <c r="Q864" s="49" t="s">
        <v>20</v>
      </c>
      <c r="R864" s="49" t="s">
        <v>21</v>
      </c>
      <c r="S864" s="49" t="s">
        <v>22</v>
      </c>
      <c r="T864" s="103"/>
    </row>
    <row r="865" spans="3:20" ht="15.75" x14ac:dyDescent="0.25">
      <c r="C865" s="4" t="s">
        <v>30</v>
      </c>
      <c r="D865" s="32">
        <v>82</v>
      </c>
      <c r="E865" s="32">
        <v>47</v>
      </c>
      <c r="F865" s="32">
        <v>0</v>
      </c>
      <c r="G865" s="33">
        <f>+SUM(D865:F865)</f>
        <v>129</v>
      </c>
      <c r="H865" s="32">
        <v>0</v>
      </c>
      <c r="I865" s="26">
        <v>68</v>
      </c>
      <c r="J865" s="26">
        <v>89</v>
      </c>
      <c r="K865" s="33">
        <f>SUM(H865:J865)</f>
        <v>157</v>
      </c>
      <c r="L865" s="32">
        <v>60</v>
      </c>
      <c r="M865" s="32">
        <v>92</v>
      </c>
      <c r="N865" s="32">
        <v>74</v>
      </c>
      <c r="O865" s="33">
        <f>SUM(L865:N865)</f>
        <v>226</v>
      </c>
      <c r="P865" s="67">
        <v>70</v>
      </c>
      <c r="Q865" s="67">
        <v>45</v>
      </c>
      <c r="R865" s="67">
        <v>70</v>
      </c>
      <c r="S865" s="67">
        <f>SUM(P865:R865)</f>
        <v>185</v>
      </c>
      <c r="T865" s="33">
        <f>SUM(G865,O865,K865, S865)</f>
        <v>697</v>
      </c>
    </row>
    <row r="866" spans="3:20" ht="15.75" x14ac:dyDescent="0.25">
      <c r="C866" s="4" t="s">
        <v>61</v>
      </c>
      <c r="D866" s="32">
        <v>235</v>
      </c>
      <c r="E866" s="32">
        <v>257</v>
      </c>
      <c r="F866" s="32">
        <v>347</v>
      </c>
      <c r="G866" s="33">
        <f t="shared" ref="G866:G869" si="116">+SUM(D866:F866)</f>
        <v>839</v>
      </c>
      <c r="H866" s="55">
        <v>313</v>
      </c>
      <c r="I866" s="26">
        <v>340</v>
      </c>
      <c r="J866" s="26">
        <v>519</v>
      </c>
      <c r="K866" s="33">
        <f t="shared" ref="K866:K869" si="117">SUM(H866:J866)</f>
        <v>1172</v>
      </c>
      <c r="L866" s="32">
        <v>502</v>
      </c>
      <c r="M866" s="32">
        <v>753</v>
      </c>
      <c r="N866" s="32">
        <v>621</v>
      </c>
      <c r="O866" s="33">
        <f t="shared" ref="O866:O869" si="118">SUM(L866:N866)</f>
        <v>1876</v>
      </c>
      <c r="P866" s="67">
        <v>467</v>
      </c>
      <c r="Q866" s="67">
        <v>298</v>
      </c>
      <c r="R866" s="67">
        <v>300</v>
      </c>
      <c r="S866" s="67">
        <f t="shared" ref="S866:S869" si="119">SUM(P866:R866)</f>
        <v>1065</v>
      </c>
      <c r="T866" s="33">
        <f>SUM(G866,O866,K866, S866)</f>
        <v>4952</v>
      </c>
    </row>
    <row r="867" spans="3:20" ht="15.75" x14ac:dyDescent="0.25">
      <c r="C867" s="4" t="s">
        <v>62</v>
      </c>
      <c r="D867" s="32">
        <v>28</v>
      </c>
      <c r="E867" s="32">
        <v>0</v>
      </c>
      <c r="F867" s="32">
        <v>0</v>
      </c>
      <c r="G867" s="33">
        <f t="shared" si="116"/>
        <v>28</v>
      </c>
      <c r="H867" s="32">
        <v>0</v>
      </c>
      <c r="I867" s="32">
        <v>0</v>
      </c>
      <c r="J867" s="32">
        <v>0</v>
      </c>
      <c r="K867" s="33">
        <f t="shared" si="117"/>
        <v>0</v>
      </c>
      <c r="L867" s="32">
        <v>0</v>
      </c>
      <c r="M867" s="32">
        <v>0</v>
      </c>
      <c r="N867" s="32">
        <v>0</v>
      </c>
      <c r="O867" s="33">
        <f t="shared" si="118"/>
        <v>0</v>
      </c>
      <c r="P867" s="67">
        <v>0</v>
      </c>
      <c r="Q867" s="67">
        <v>36</v>
      </c>
      <c r="R867" s="67">
        <v>39</v>
      </c>
      <c r="S867" s="67">
        <f t="shared" si="119"/>
        <v>75</v>
      </c>
      <c r="T867" s="33">
        <f t="shared" ref="T867:T868" si="120">SUM(G867,O867,K867, S867)</f>
        <v>103</v>
      </c>
    </row>
    <row r="868" spans="3:20" ht="15.75" x14ac:dyDescent="0.25">
      <c r="C868" s="4" t="s">
        <v>63</v>
      </c>
      <c r="D868" s="32">
        <v>5</v>
      </c>
      <c r="E868" s="32">
        <v>0</v>
      </c>
      <c r="F868" s="32">
        <v>0</v>
      </c>
      <c r="G868" s="33">
        <f t="shared" si="116"/>
        <v>5</v>
      </c>
      <c r="H868" s="32">
        <v>0</v>
      </c>
      <c r="I868" s="32">
        <v>0</v>
      </c>
      <c r="J868" s="32">
        <v>0</v>
      </c>
      <c r="K868" s="33">
        <f t="shared" si="117"/>
        <v>0</v>
      </c>
      <c r="L868" s="32">
        <v>0</v>
      </c>
      <c r="M868" s="32">
        <v>0</v>
      </c>
      <c r="N868" s="32">
        <v>0</v>
      </c>
      <c r="O868" s="33">
        <f t="shared" si="118"/>
        <v>0</v>
      </c>
      <c r="P868" s="67">
        <v>0</v>
      </c>
      <c r="Q868" s="67">
        <v>8</v>
      </c>
      <c r="R868" s="67">
        <v>5</v>
      </c>
      <c r="S868" s="67">
        <f t="shared" si="119"/>
        <v>13</v>
      </c>
      <c r="T868" s="33">
        <f t="shared" si="120"/>
        <v>18</v>
      </c>
    </row>
    <row r="869" spans="3:20" ht="15.75" x14ac:dyDescent="0.25">
      <c r="C869" s="4" t="s">
        <v>64</v>
      </c>
      <c r="D869" s="32">
        <v>0</v>
      </c>
      <c r="E869" s="32">
        <v>0</v>
      </c>
      <c r="F869" s="32">
        <v>0</v>
      </c>
      <c r="G869" s="33">
        <f t="shared" si="116"/>
        <v>0</v>
      </c>
      <c r="H869" s="32">
        <v>0</v>
      </c>
      <c r="I869" s="32">
        <v>0</v>
      </c>
      <c r="J869" s="32">
        <v>0</v>
      </c>
      <c r="K869" s="33">
        <f t="shared" si="117"/>
        <v>0</v>
      </c>
      <c r="L869" s="32">
        <v>0</v>
      </c>
      <c r="M869" s="32">
        <v>0</v>
      </c>
      <c r="N869" s="32">
        <v>0</v>
      </c>
      <c r="O869" s="33">
        <f t="shared" si="118"/>
        <v>0</v>
      </c>
      <c r="P869" s="67">
        <v>0</v>
      </c>
      <c r="Q869" s="67">
        <v>0</v>
      </c>
      <c r="R869" s="67">
        <v>0</v>
      </c>
      <c r="S869" s="67">
        <f t="shared" si="119"/>
        <v>0</v>
      </c>
      <c r="T869" s="33">
        <f>SUM(G869,O869,K869, S869)</f>
        <v>0</v>
      </c>
    </row>
    <row r="870" spans="3:20" ht="15.75" x14ac:dyDescent="0.25">
      <c r="C870" s="54" t="s">
        <v>69</v>
      </c>
      <c r="D870" s="33">
        <f t="shared" ref="D870:T870" si="121">SUM(D865:D866)</f>
        <v>317</v>
      </c>
      <c r="E870" s="33">
        <f t="shared" si="121"/>
        <v>304</v>
      </c>
      <c r="F870" s="33">
        <f t="shared" si="121"/>
        <v>347</v>
      </c>
      <c r="G870" s="33">
        <f t="shared" si="121"/>
        <v>968</v>
      </c>
      <c r="H870" s="33">
        <f t="shared" si="121"/>
        <v>313</v>
      </c>
      <c r="I870" s="33">
        <f t="shared" si="121"/>
        <v>408</v>
      </c>
      <c r="J870" s="33">
        <f t="shared" si="121"/>
        <v>608</v>
      </c>
      <c r="K870" s="33">
        <f t="shared" si="121"/>
        <v>1329</v>
      </c>
      <c r="L870" s="33">
        <f t="shared" si="121"/>
        <v>562</v>
      </c>
      <c r="M870" s="33">
        <f t="shared" si="121"/>
        <v>845</v>
      </c>
      <c r="N870" s="33">
        <f t="shared" si="121"/>
        <v>695</v>
      </c>
      <c r="O870" s="33">
        <f t="shared" si="121"/>
        <v>2102</v>
      </c>
      <c r="P870" s="33">
        <f t="shared" si="121"/>
        <v>537</v>
      </c>
      <c r="Q870" s="33">
        <f t="shared" si="121"/>
        <v>343</v>
      </c>
      <c r="R870" s="33">
        <f t="shared" si="121"/>
        <v>370</v>
      </c>
      <c r="S870" s="33">
        <f t="shared" si="121"/>
        <v>1250</v>
      </c>
      <c r="T870" s="33">
        <f t="shared" si="121"/>
        <v>5649</v>
      </c>
    </row>
    <row r="871" spans="3:20" ht="15.75" x14ac:dyDescent="0.25">
      <c r="C871" s="98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</row>
    <row r="872" spans="3:20" ht="15.75" x14ac:dyDescent="0.25">
      <c r="C872" s="98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</row>
    <row r="873" spans="3:20" ht="15.75" x14ac:dyDescent="0.25">
      <c r="C873" s="98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</row>
    <row r="874" spans="3:20" ht="15.75" x14ac:dyDescent="0.25">
      <c r="C874" s="98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</row>
    <row r="875" spans="3:20" ht="15.75" x14ac:dyDescent="0.25">
      <c r="C875" s="98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</row>
    <row r="876" spans="3:20" ht="15.75" x14ac:dyDescent="0.25">
      <c r="C876" s="98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</row>
    <row r="877" spans="3:20" ht="15.75" x14ac:dyDescent="0.25">
      <c r="C877" s="98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</row>
    <row r="878" spans="3:20" ht="15.75" x14ac:dyDescent="0.25">
      <c r="C878" s="98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</row>
    <row r="879" spans="3:20" ht="15.75" x14ac:dyDescent="0.25">
      <c r="C879" s="98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</row>
    <row r="880" spans="3:20" ht="15.75" x14ac:dyDescent="0.25">
      <c r="C880" s="98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</row>
    <row r="881" spans="3:20" ht="15.75" x14ac:dyDescent="0.25">
      <c r="C881" s="98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</row>
    <row r="882" spans="3:20" ht="15.75" x14ac:dyDescent="0.25">
      <c r="C882" s="98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</row>
    <row r="883" spans="3:20" ht="15.75" x14ac:dyDescent="0.25">
      <c r="C883" s="98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</row>
    <row r="884" spans="3:20" ht="15.75" x14ac:dyDescent="0.25">
      <c r="C884" s="98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</row>
    <row r="885" spans="3:20" ht="15.75" x14ac:dyDescent="0.25">
      <c r="C885" s="98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</row>
    <row r="886" spans="3:20" ht="15.75" x14ac:dyDescent="0.25">
      <c r="C886" s="98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</row>
    <row r="887" spans="3:20" ht="15.75" x14ac:dyDescent="0.25">
      <c r="C887" s="98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</row>
    <row r="888" spans="3:20" ht="15.75" x14ac:dyDescent="0.25">
      <c r="C888" s="98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</row>
    <row r="889" spans="3:20" ht="15.75" x14ac:dyDescent="0.25">
      <c r="C889" s="98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</row>
    <row r="890" spans="3:20" ht="15.75" x14ac:dyDescent="0.25">
      <c r="C890" s="98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</row>
    <row r="891" spans="3:20" ht="15.75" x14ac:dyDescent="0.25">
      <c r="C891" s="98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</row>
    <row r="892" spans="3:20" ht="15.75" x14ac:dyDescent="0.25">
      <c r="C892" s="98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</row>
    <row r="893" spans="3:20" ht="15.75" x14ac:dyDescent="0.25">
      <c r="C893" s="98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</row>
    <row r="894" spans="3:20" ht="15.75" x14ac:dyDescent="0.25">
      <c r="C894" s="98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</row>
    <row r="895" spans="3:20" ht="15.75" x14ac:dyDescent="0.25">
      <c r="C895" s="98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</row>
    <row r="896" spans="3:20" ht="15.75" x14ac:dyDescent="0.25">
      <c r="C896" s="98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</row>
    <row r="897" spans="3:20" ht="15.75" x14ac:dyDescent="0.25">
      <c r="C897" s="98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</row>
    <row r="898" spans="3:20" ht="15.75" x14ac:dyDescent="0.25">
      <c r="C898" s="93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</row>
    <row r="899" spans="3:20" ht="15.75" x14ac:dyDescent="0.25">
      <c r="C899" s="93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</row>
    <row r="900" spans="3:20" ht="16.5" thickBot="1" x14ac:dyDescent="0.3">
      <c r="C900" s="93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</row>
    <row r="901" spans="3:20" ht="15.75" x14ac:dyDescent="0.25">
      <c r="C901" s="104" t="s">
        <v>94</v>
      </c>
      <c r="D901" s="105"/>
      <c r="E901" s="105"/>
      <c r="F901" s="105"/>
      <c r="G901" s="105"/>
      <c r="H901" s="105"/>
      <c r="I901" s="105"/>
      <c r="J901" s="105"/>
      <c r="K901" s="105"/>
      <c r="L901" s="105"/>
      <c r="M901" s="105"/>
      <c r="N901" s="105"/>
      <c r="O901" s="105"/>
      <c r="P901" s="105"/>
      <c r="Q901" s="105"/>
      <c r="R901" s="105"/>
      <c r="S901" s="105"/>
      <c r="T901" s="106"/>
    </row>
    <row r="902" spans="3:20" ht="15.75" x14ac:dyDescent="0.25">
      <c r="C902" s="99" t="s">
        <v>71</v>
      </c>
      <c r="D902" s="101" t="s">
        <v>2</v>
      </c>
      <c r="E902" s="101"/>
      <c r="F902" s="101"/>
      <c r="G902" s="101"/>
      <c r="H902" s="101" t="s">
        <v>3</v>
      </c>
      <c r="I902" s="101"/>
      <c r="J902" s="101"/>
      <c r="K902" s="101"/>
      <c r="L902" s="101" t="s">
        <v>4</v>
      </c>
      <c r="M902" s="101"/>
      <c r="N902" s="101"/>
      <c r="O902" s="101"/>
      <c r="P902" s="101" t="s">
        <v>5</v>
      </c>
      <c r="Q902" s="101"/>
      <c r="R902" s="101"/>
      <c r="S902" s="101"/>
      <c r="T902" s="102" t="s">
        <v>6</v>
      </c>
    </row>
    <row r="903" spans="3:20" ht="16.5" thickBot="1" x14ac:dyDescent="0.3">
      <c r="C903" s="100"/>
      <c r="D903" s="49" t="s">
        <v>7</v>
      </c>
      <c r="E903" s="49" t="s">
        <v>8</v>
      </c>
      <c r="F903" s="49" t="s">
        <v>9</v>
      </c>
      <c r="G903" s="49" t="s">
        <v>10</v>
      </c>
      <c r="H903" s="49" t="s">
        <v>11</v>
      </c>
      <c r="I903" s="49" t="s">
        <v>12</v>
      </c>
      <c r="J903" s="49" t="s">
        <v>13</v>
      </c>
      <c r="K903" s="49" t="s">
        <v>14</v>
      </c>
      <c r="L903" s="49" t="s">
        <v>15</v>
      </c>
      <c r="M903" s="49" t="s">
        <v>16</v>
      </c>
      <c r="N903" s="49" t="s">
        <v>17</v>
      </c>
      <c r="O903" s="49" t="s">
        <v>18</v>
      </c>
      <c r="P903" s="49" t="s">
        <v>19</v>
      </c>
      <c r="Q903" s="49" t="s">
        <v>20</v>
      </c>
      <c r="R903" s="49" t="s">
        <v>21</v>
      </c>
      <c r="S903" s="49" t="s">
        <v>22</v>
      </c>
      <c r="T903" s="103"/>
    </row>
    <row r="904" spans="3:20" ht="15.75" x14ac:dyDescent="0.25">
      <c r="C904" s="4" t="s">
        <v>30</v>
      </c>
      <c r="D904" s="32">
        <v>10</v>
      </c>
      <c r="E904" s="32">
        <v>7</v>
      </c>
      <c r="F904" s="32">
        <v>0</v>
      </c>
      <c r="G904" s="33">
        <f>F904+E904+D904</f>
        <v>17</v>
      </c>
      <c r="H904" s="32">
        <v>0</v>
      </c>
      <c r="I904" s="26">
        <v>13</v>
      </c>
      <c r="J904" s="26">
        <v>9</v>
      </c>
      <c r="K904" s="33">
        <f>SUM(H904:J904)</f>
        <v>22</v>
      </c>
      <c r="L904" s="26">
        <v>13</v>
      </c>
      <c r="M904" s="26">
        <v>12</v>
      </c>
      <c r="N904" s="26">
        <v>16</v>
      </c>
      <c r="O904" s="33">
        <f>SUM(L904:N904)</f>
        <v>41</v>
      </c>
      <c r="P904" s="67">
        <v>20</v>
      </c>
      <c r="Q904" s="67">
        <v>9</v>
      </c>
      <c r="R904" s="67">
        <v>15</v>
      </c>
      <c r="S904" s="67">
        <f>SUM(P904:R904)</f>
        <v>44</v>
      </c>
      <c r="T904" s="33">
        <f>SUM(G904,O904,K904, S904)</f>
        <v>124</v>
      </c>
    </row>
    <row r="905" spans="3:20" ht="15.75" x14ac:dyDescent="0.25">
      <c r="C905" s="4" t="s">
        <v>61</v>
      </c>
      <c r="D905" s="32">
        <v>63</v>
      </c>
      <c r="E905" s="32">
        <v>90</v>
      </c>
      <c r="F905" s="32">
        <v>65</v>
      </c>
      <c r="G905" s="33">
        <f>F905+E905+D905</f>
        <v>218</v>
      </c>
      <c r="H905" s="56">
        <v>98</v>
      </c>
      <c r="I905" s="26">
        <v>96</v>
      </c>
      <c r="J905" s="26">
        <v>90</v>
      </c>
      <c r="K905" s="33">
        <f t="shared" ref="K905:K908" si="122">SUM(H905:J905)</f>
        <v>284</v>
      </c>
      <c r="L905" s="34">
        <v>93</v>
      </c>
      <c r="M905" s="34">
        <v>98</v>
      </c>
      <c r="N905" s="34">
        <v>100</v>
      </c>
      <c r="O905" s="33">
        <f t="shared" ref="O905:O908" si="123">SUM(L905:N905)</f>
        <v>291</v>
      </c>
      <c r="P905" s="67">
        <v>105</v>
      </c>
      <c r="Q905" s="67">
        <v>67</v>
      </c>
      <c r="R905" s="67">
        <v>57</v>
      </c>
      <c r="S905" s="67">
        <f t="shared" ref="S905:S908" si="124">SUM(P905:R905)</f>
        <v>229</v>
      </c>
      <c r="T905" s="33">
        <f>SUM(G905,O905,K905, S905)</f>
        <v>1022</v>
      </c>
    </row>
    <row r="906" spans="3:20" ht="15.75" x14ac:dyDescent="0.25">
      <c r="C906" s="4" t="s">
        <v>62</v>
      </c>
      <c r="D906" s="32">
        <v>6</v>
      </c>
      <c r="E906" s="32">
        <v>0</v>
      </c>
      <c r="F906" s="32">
        <v>0</v>
      </c>
      <c r="G906" s="33">
        <f>F906+E906+D906</f>
        <v>6</v>
      </c>
      <c r="H906" s="32">
        <v>0</v>
      </c>
      <c r="I906" s="32">
        <v>0</v>
      </c>
      <c r="J906" s="32">
        <v>0</v>
      </c>
      <c r="K906" s="33">
        <f t="shared" si="122"/>
        <v>0</v>
      </c>
      <c r="L906" s="26">
        <v>0</v>
      </c>
      <c r="M906" s="26">
        <v>0</v>
      </c>
      <c r="N906" s="26">
        <v>0</v>
      </c>
      <c r="O906" s="33">
        <f t="shared" si="123"/>
        <v>0</v>
      </c>
      <c r="P906" s="67">
        <v>0</v>
      </c>
      <c r="Q906" s="67">
        <v>16</v>
      </c>
      <c r="R906" s="67">
        <v>7</v>
      </c>
      <c r="S906" s="67">
        <f t="shared" si="124"/>
        <v>23</v>
      </c>
      <c r="T906" s="33">
        <f t="shared" ref="T906:T907" si="125">SUM(G906,O906,K906, S906)</f>
        <v>29</v>
      </c>
    </row>
    <row r="907" spans="3:20" ht="15.75" x14ac:dyDescent="0.25">
      <c r="C907" s="4" t="s">
        <v>63</v>
      </c>
      <c r="D907" s="32">
        <v>2</v>
      </c>
      <c r="E907" s="32">
        <v>0</v>
      </c>
      <c r="F907" s="32">
        <v>0</v>
      </c>
      <c r="G907" s="33">
        <f>F907+E907+D907</f>
        <v>2</v>
      </c>
      <c r="H907" s="32">
        <v>0</v>
      </c>
      <c r="I907" s="32">
        <v>0</v>
      </c>
      <c r="J907" s="32">
        <v>0</v>
      </c>
      <c r="K907" s="33">
        <f t="shared" si="122"/>
        <v>0</v>
      </c>
      <c r="L907" s="34">
        <v>0</v>
      </c>
      <c r="M907" s="34">
        <v>0</v>
      </c>
      <c r="N907" s="34">
        <v>0</v>
      </c>
      <c r="O907" s="33">
        <f t="shared" si="123"/>
        <v>0</v>
      </c>
      <c r="P907" s="68">
        <v>0</v>
      </c>
      <c r="Q907" s="68">
        <v>4</v>
      </c>
      <c r="R907" s="68">
        <v>1</v>
      </c>
      <c r="S907" s="67">
        <f t="shared" si="124"/>
        <v>5</v>
      </c>
      <c r="T907" s="33">
        <f t="shared" si="125"/>
        <v>7</v>
      </c>
    </row>
    <row r="908" spans="3:20" ht="15.75" x14ac:dyDescent="0.25">
      <c r="C908" s="4" t="s">
        <v>64</v>
      </c>
      <c r="D908" s="32">
        <v>0</v>
      </c>
      <c r="E908" s="32">
        <v>0</v>
      </c>
      <c r="F908" s="32">
        <v>0</v>
      </c>
      <c r="G908" s="33">
        <f>F908+E908+D908</f>
        <v>0</v>
      </c>
      <c r="H908" s="32">
        <v>0</v>
      </c>
      <c r="I908" s="32">
        <v>0</v>
      </c>
      <c r="J908" s="32">
        <v>0</v>
      </c>
      <c r="K908" s="33">
        <f t="shared" si="122"/>
        <v>0</v>
      </c>
      <c r="L908" s="26">
        <v>0</v>
      </c>
      <c r="M908" s="26">
        <v>0</v>
      </c>
      <c r="N908" s="26">
        <v>0</v>
      </c>
      <c r="O908" s="33">
        <f t="shared" si="123"/>
        <v>0</v>
      </c>
      <c r="P908" s="67">
        <v>0</v>
      </c>
      <c r="Q908" s="67">
        <v>0</v>
      </c>
      <c r="R908" s="67">
        <v>0</v>
      </c>
      <c r="S908" s="67">
        <f t="shared" si="124"/>
        <v>0</v>
      </c>
      <c r="T908" s="33">
        <f>SUM(G908,O908,K908, S908)</f>
        <v>0</v>
      </c>
    </row>
    <row r="909" spans="3:20" ht="15.75" x14ac:dyDescent="0.25">
      <c r="C909" s="54" t="s">
        <v>69</v>
      </c>
      <c r="D909" s="33">
        <f t="shared" ref="D909:T909" si="126">SUM(D904:D905)</f>
        <v>73</v>
      </c>
      <c r="E909" s="33">
        <f t="shared" si="126"/>
        <v>97</v>
      </c>
      <c r="F909" s="33">
        <f t="shared" si="126"/>
        <v>65</v>
      </c>
      <c r="G909" s="33">
        <f t="shared" si="126"/>
        <v>235</v>
      </c>
      <c r="H909" s="33">
        <f t="shared" si="126"/>
        <v>98</v>
      </c>
      <c r="I909" s="33">
        <f t="shared" si="126"/>
        <v>109</v>
      </c>
      <c r="J909" s="33">
        <f t="shared" si="126"/>
        <v>99</v>
      </c>
      <c r="K909" s="33">
        <f t="shared" si="126"/>
        <v>306</v>
      </c>
      <c r="L909" s="33">
        <f t="shared" si="126"/>
        <v>106</v>
      </c>
      <c r="M909" s="33">
        <f t="shared" si="126"/>
        <v>110</v>
      </c>
      <c r="N909" s="33">
        <f t="shared" si="126"/>
        <v>116</v>
      </c>
      <c r="O909" s="33">
        <f t="shared" si="126"/>
        <v>332</v>
      </c>
      <c r="P909" s="33">
        <f t="shared" si="126"/>
        <v>125</v>
      </c>
      <c r="Q909" s="33">
        <f t="shared" si="126"/>
        <v>76</v>
      </c>
      <c r="R909" s="33">
        <f t="shared" si="126"/>
        <v>72</v>
      </c>
      <c r="S909" s="33">
        <f t="shared" si="126"/>
        <v>273</v>
      </c>
      <c r="T909" s="33">
        <f t="shared" si="126"/>
        <v>1146</v>
      </c>
    </row>
    <row r="910" spans="3:20" ht="15.75" x14ac:dyDescent="0.25">
      <c r="C910" s="98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</row>
    <row r="911" spans="3:20" ht="15.75" x14ac:dyDescent="0.25">
      <c r="C911" s="98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</row>
    <row r="912" spans="3:20" ht="15.75" x14ac:dyDescent="0.25">
      <c r="C912" s="98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</row>
    <row r="913" spans="3:20" ht="15.75" x14ac:dyDescent="0.25">
      <c r="C913" s="98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</row>
    <row r="914" spans="3:20" ht="15.75" x14ac:dyDescent="0.25">
      <c r="C914" s="98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</row>
    <row r="915" spans="3:20" ht="15.75" x14ac:dyDescent="0.25">
      <c r="C915" s="98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</row>
    <row r="916" spans="3:20" ht="15.75" x14ac:dyDescent="0.25">
      <c r="C916" s="98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</row>
    <row r="917" spans="3:20" ht="15.75" x14ac:dyDescent="0.25">
      <c r="C917" s="98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</row>
    <row r="918" spans="3:20" ht="15.75" x14ac:dyDescent="0.25">
      <c r="C918" s="98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</row>
    <row r="919" spans="3:20" ht="15.75" x14ac:dyDescent="0.25">
      <c r="C919" s="98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</row>
    <row r="920" spans="3:20" ht="15.75" x14ac:dyDescent="0.25">
      <c r="C920" s="98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</row>
    <row r="921" spans="3:20" ht="15.75" x14ac:dyDescent="0.25">
      <c r="C921" s="98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</row>
    <row r="922" spans="3:20" ht="15.75" x14ac:dyDescent="0.25">
      <c r="C922" s="98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</row>
    <row r="923" spans="3:20" ht="15.75" x14ac:dyDescent="0.25">
      <c r="C923" s="98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</row>
    <row r="924" spans="3:20" ht="15.75" x14ac:dyDescent="0.25">
      <c r="C924" s="98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</row>
    <row r="925" spans="3:20" ht="15.75" x14ac:dyDescent="0.25">
      <c r="C925" s="98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</row>
    <row r="926" spans="3:20" ht="15.75" x14ac:dyDescent="0.25">
      <c r="C926" s="98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</row>
    <row r="927" spans="3:20" ht="15.75" x14ac:dyDescent="0.25">
      <c r="C927" s="98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</row>
    <row r="928" spans="3:20" ht="15.75" x14ac:dyDescent="0.25">
      <c r="C928" s="98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</row>
    <row r="929" spans="3:20" ht="15.75" x14ac:dyDescent="0.25">
      <c r="C929" s="98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</row>
    <row r="930" spans="3:20" ht="15.75" x14ac:dyDescent="0.25">
      <c r="C930" s="98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</row>
    <row r="931" spans="3:20" ht="15.75" x14ac:dyDescent="0.25">
      <c r="C931" s="98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</row>
    <row r="932" spans="3:20" ht="15.75" x14ac:dyDescent="0.25">
      <c r="C932" s="98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</row>
    <row r="933" spans="3:20" ht="15.75" x14ac:dyDescent="0.25">
      <c r="C933" s="98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</row>
    <row r="934" spans="3:20" ht="15.75" x14ac:dyDescent="0.25">
      <c r="C934" s="98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</row>
    <row r="935" spans="3:20" ht="15.75" x14ac:dyDescent="0.25">
      <c r="C935" s="98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</row>
    <row r="936" spans="3:20" ht="15.75" x14ac:dyDescent="0.25">
      <c r="C936" s="98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</row>
    <row r="937" spans="3:20" ht="15.75" x14ac:dyDescent="0.25">
      <c r="C937" s="98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</row>
    <row r="938" spans="3:20" ht="15.75" x14ac:dyDescent="0.25">
      <c r="C938" s="93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</row>
    <row r="939" spans="3:20" ht="15.75" x14ac:dyDescent="0.25">
      <c r="C939" s="93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</row>
    <row r="941" spans="3:20" ht="15.75" thickBot="1" x14ac:dyDescent="0.3"/>
    <row r="942" spans="3:20" ht="15.75" x14ac:dyDescent="0.25">
      <c r="C942" s="104" t="s">
        <v>95</v>
      </c>
      <c r="D942" s="105"/>
      <c r="E942" s="105"/>
      <c r="F942" s="105"/>
      <c r="G942" s="105"/>
      <c r="H942" s="105"/>
      <c r="I942" s="105"/>
      <c r="J942" s="105"/>
      <c r="K942" s="105"/>
      <c r="L942" s="105"/>
      <c r="M942" s="105"/>
      <c r="N942" s="105"/>
      <c r="O942" s="105"/>
      <c r="P942" s="105"/>
      <c r="Q942" s="105"/>
      <c r="R942" s="105"/>
      <c r="S942" s="105"/>
      <c r="T942" s="106"/>
    </row>
    <row r="943" spans="3:20" ht="15.75" x14ac:dyDescent="0.25">
      <c r="C943" s="99" t="s">
        <v>71</v>
      </c>
      <c r="D943" s="101" t="s">
        <v>2</v>
      </c>
      <c r="E943" s="101"/>
      <c r="F943" s="101"/>
      <c r="G943" s="101"/>
      <c r="H943" s="101" t="s">
        <v>3</v>
      </c>
      <c r="I943" s="101"/>
      <c r="J943" s="101"/>
      <c r="K943" s="101"/>
      <c r="L943" s="101" t="s">
        <v>4</v>
      </c>
      <c r="M943" s="101"/>
      <c r="N943" s="101"/>
      <c r="O943" s="101"/>
      <c r="P943" s="101" t="s">
        <v>5</v>
      </c>
      <c r="Q943" s="101"/>
      <c r="R943" s="101"/>
      <c r="S943" s="101"/>
      <c r="T943" s="102" t="s">
        <v>6</v>
      </c>
    </row>
    <row r="944" spans="3:20" ht="16.5" thickBot="1" x14ac:dyDescent="0.3">
      <c r="C944" s="100"/>
      <c r="D944" s="49" t="s">
        <v>7</v>
      </c>
      <c r="E944" s="49" t="s">
        <v>8</v>
      </c>
      <c r="F944" s="49" t="s">
        <v>9</v>
      </c>
      <c r="G944" s="49" t="s">
        <v>10</v>
      </c>
      <c r="H944" s="49" t="s">
        <v>11</v>
      </c>
      <c r="I944" s="49" t="s">
        <v>12</v>
      </c>
      <c r="J944" s="49" t="s">
        <v>13</v>
      </c>
      <c r="K944" s="49" t="s">
        <v>14</v>
      </c>
      <c r="L944" s="49" t="s">
        <v>15</v>
      </c>
      <c r="M944" s="49" t="s">
        <v>16</v>
      </c>
      <c r="N944" s="49" t="s">
        <v>17</v>
      </c>
      <c r="O944" s="49" t="s">
        <v>18</v>
      </c>
      <c r="P944" s="49" t="s">
        <v>19</v>
      </c>
      <c r="Q944" s="49" t="s">
        <v>20</v>
      </c>
      <c r="R944" s="49" t="s">
        <v>21</v>
      </c>
      <c r="S944" s="49" t="s">
        <v>22</v>
      </c>
      <c r="T944" s="103"/>
    </row>
    <row r="945" spans="3:20" ht="15.75" x14ac:dyDescent="0.25">
      <c r="C945" s="4" t="s">
        <v>26</v>
      </c>
      <c r="D945" s="32">
        <v>147</v>
      </c>
      <c r="E945" s="32">
        <v>141</v>
      </c>
      <c r="F945" s="32">
        <v>225</v>
      </c>
      <c r="G945" s="33">
        <f>+SUM(D945:F945)</f>
        <v>513</v>
      </c>
      <c r="H945" s="32">
        <v>127</v>
      </c>
      <c r="I945" s="32">
        <v>238</v>
      </c>
      <c r="J945" s="32">
        <v>191</v>
      </c>
      <c r="K945" s="33">
        <f>SUM(H945:J945)</f>
        <v>556</v>
      </c>
      <c r="L945" s="32">
        <v>149</v>
      </c>
      <c r="M945" s="32">
        <v>181</v>
      </c>
      <c r="N945" s="32">
        <v>136</v>
      </c>
      <c r="O945" s="33">
        <f>SUM(L945:N945)</f>
        <v>466</v>
      </c>
      <c r="P945" s="67">
        <v>217</v>
      </c>
      <c r="Q945" s="67">
        <v>122</v>
      </c>
      <c r="R945" s="67">
        <v>163</v>
      </c>
      <c r="S945" s="67">
        <f>SUM(P945:R945)</f>
        <v>502</v>
      </c>
      <c r="T945" s="33">
        <f t="shared" ref="T945:T948" si="127">SUM(G945,O945,K945, S945)</f>
        <v>2037</v>
      </c>
    </row>
    <row r="946" spans="3:20" ht="15.75" x14ac:dyDescent="0.25">
      <c r="C946" s="4" t="s">
        <v>96</v>
      </c>
      <c r="D946" s="32">
        <v>671</v>
      </c>
      <c r="E946" s="32">
        <v>596</v>
      </c>
      <c r="F946" s="32">
        <v>772</v>
      </c>
      <c r="G946" s="33">
        <f t="shared" ref="G946:G948" si="128">+SUM(D946:F946)</f>
        <v>2039</v>
      </c>
      <c r="H946" s="32">
        <v>800</v>
      </c>
      <c r="I946" s="32">
        <v>893</v>
      </c>
      <c r="J946" s="32">
        <v>696</v>
      </c>
      <c r="K946" s="33">
        <f t="shared" ref="K946:K948" si="129">SUM(H946:J946)</f>
        <v>2389</v>
      </c>
      <c r="L946" s="32">
        <v>676</v>
      </c>
      <c r="M946" s="32">
        <v>628</v>
      </c>
      <c r="N946" s="32">
        <v>659</v>
      </c>
      <c r="O946" s="33">
        <f t="shared" ref="O946:O948" si="130">SUM(L946:N946)</f>
        <v>1963</v>
      </c>
      <c r="P946" s="67">
        <v>850</v>
      </c>
      <c r="Q946" s="67">
        <v>765</v>
      </c>
      <c r="R946" s="67">
        <v>772</v>
      </c>
      <c r="S946" s="67">
        <f t="shared" ref="S946:S948" si="131">SUM(P946:R946)</f>
        <v>2387</v>
      </c>
      <c r="T946" s="33">
        <f t="shared" si="127"/>
        <v>8778</v>
      </c>
    </row>
    <row r="947" spans="3:20" ht="15.75" x14ac:dyDescent="0.25">
      <c r="C947" s="4" t="s">
        <v>30</v>
      </c>
      <c r="D947" s="32">
        <v>24</v>
      </c>
      <c r="E947" s="32">
        <v>26</v>
      </c>
      <c r="F947" s="32">
        <v>31</v>
      </c>
      <c r="G947" s="33">
        <f t="shared" si="128"/>
        <v>81</v>
      </c>
      <c r="H947" s="32">
        <v>21</v>
      </c>
      <c r="I947" s="32">
        <v>24</v>
      </c>
      <c r="J947" s="32">
        <v>25</v>
      </c>
      <c r="K947" s="33">
        <f t="shared" si="129"/>
        <v>70</v>
      </c>
      <c r="L947" s="32">
        <v>15</v>
      </c>
      <c r="M947" s="32">
        <v>24</v>
      </c>
      <c r="N947" s="32">
        <v>22</v>
      </c>
      <c r="O947" s="33">
        <f t="shared" si="130"/>
        <v>61</v>
      </c>
      <c r="P947" s="67">
        <v>20</v>
      </c>
      <c r="Q947" s="67">
        <v>9</v>
      </c>
      <c r="R947" s="67">
        <v>10</v>
      </c>
      <c r="S947" s="67">
        <f t="shared" si="131"/>
        <v>39</v>
      </c>
      <c r="T947" s="33">
        <f t="shared" si="127"/>
        <v>251</v>
      </c>
    </row>
    <row r="948" spans="3:20" ht="15.75" x14ac:dyDescent="0.25">
      <c r="C948" s="4" t="s">
        <v>97</v>
      </c>
      <c r="D948" s="32">
        <v>48</v>
      </c>
      <c r="E948" s="32">
        <v>48</v>
      </c>
      <c r="F948" s="32">
        <v>65</v>
      </c>
      <c r="G948" s="33">
        <f t="shared" si="128"/>
        <v>161</v>
      </c>
      <c r="H948" s="32">
        <v>61</v>
      </c>
      <c r="I948" s="32">
        <v>51</v>
      </c>
      <c r="J948" s="32">
        <v>66</v>
      </c>
      <c r="K948" s="33">
        <f t="shared" si="129"/>
        <v>178</v>
      </c>
      <c r="L948" s="32">
        <v>74</v>
      </c>
      <c r="M948" s="32">
        <v>46</v>
      </c>
      <c r="N948" s="32">
        <v>43</v>
      </c>
      <c r="O948" s="33">
        <f t="shared" si="130"/>
        <v>163</v>
      </c>
      <c r="P948" s="69">
        <v>45</v>
      </c>
      <c r="Q948" s="69">
        <v>21</v>
      </c>
      <c r="R948" s="69">
        <v>46</v>
      </c>
      <c r="S948" s="67">
        <f t="shared" si="131"/>
        <v>112</v>
      </c>
      <c r="T948" s="33">
        <f t="shared" si="127"/>
        <v>614</v>
      </c>
    </row>
    <row r="949" spans="3:20" ht="15.75" x14ac:dyDescent="0.25">
      <c r="C949" s="54" t="s">
        <v>69</v>
      </c>
      <c r="D949" s="33">
        <f t="shared" ref="D949:T949" si="132">SUM(D945:D948)</f>
        <v>890</v>
      </c>
      <c r="E949" s="33">
        <f t="shared" si="132"/>
        <v>811</v>
      </c>
      <c r="F949" s="33">
        <f t="shared" si="132"/>
        <v>1093</v>
      </c>
      <c r="G949" s="33">
        <f t="shared" si="132"/>
        <v>2794</v>
      </c>
      <c r="H949" s="33">
        <f t="shared" si="132"/>
        <v>1009</v>
      </c>
      <c r="I949" s="33">
        <f t="shared" si="132"/>
        <v>1206</v>
      </c>
      <c r="J949" s="33">
        <f t="shared" si="132"/>
        <v>978</v>
      </c>
      <c r="K949" s="33">
        <f t="shared" si="132"/>
        <v>3193</v>
      </c>
      <c r="L949" s="33">
        <f t="shared" si="132"/>
        <v>914</v>
      </c>
      <c r="M949" s="33">
        <f t="shared" si="132"/>
        <v>879</v>
      </c>
      <c r="N949" s="33">
        <f t="shared" si="132"/>
        <v>860</v>
      </c>
      <c r="O949" s="33">
        <f t="shared" si="132"/>
        <v>2653</v>
      </c>
      <c r="P949" s="33">
        <f t="shared" si="132"/>
        <v>1132</v>
      </c>
      <c r="Q949" s="33">
        <f t="shared" si="132"/>
        <v>917</v>
      </c>
      <c r="R949" s="33">
        <f t="shared" si="132"/>
        <v>991</v>
      </c>
      <c r="S949" s="33">
        <f t="shared" si="132"/>
        <v>3040</v>
      </c>
      <c r="T949" s="33">
        <f t="shared" si="132"/>
        <v>11680</v>
      </c>
    </row>
    <row r="1314" spans="4:20" x14ac:dyDescent="0.25">
      <c r="D1314" s="6"/>
      <c r="E1314" s="6"/>
      <c r="F1314" s="6"/>
      <c r="G1314" s="9"/>
      <c r="H1314" s="6"/>
      <c r="I1314" s="6"/>
      <c r="J1314" s="6"/>
      <c r="K1314" s="9"/>
      <c r="L1314" s="6"/>
      <c r="M1314" s="6"/>
      <c r="N1314" s="6"/>
      <c r="O1314" s="9"/>
      <c r="P1314" s="25"/>
      <c r="Q1314" s="25"/>
      <c r="R1314" s="25"/>
      <c r="S1314" s="84"/>
      <c r="T1314" s="84"/>
    </row>
    <row r="1315" spans="4:20" x14ac:dyDescent="0.25">
      <c r="D1315" s="6"/>
      <c r="E1315" s="6"/>
      <c r="F1315" s="6"/>
      <c r="G1315" s="9"/>
      <c r="H1315" s="6"/>
      <c r="I1315" s="6"/>
      <c r="J1315" s="6"/>
      <c r="K1315" s="9"/>
      <c r="L1315" s="6"/>
      <c r="M1315" s="6"/>
      <c r="N1315" s="6"/>
      <c r="O1315" s="9"/>
      <c r="P1315" s="25"/>
      <c r="Q1315" s="25"/>
      <c r="R1315" s="25"/>
      <c r="S1315" s="84"/>
      <c r="T1315" s="84"/>
    </row>
    <row r="1316" spans="4:20" x14ac:dyDescent="0.25">
      <c r="D1316" s="6"/>
      <c r="E1316" s="6"/>
      <c r="F1316" s="6"/>
      <c r="G1316" s="9"/>
      <c r="H1316" s="6"/>
      <c r="I1316" s="6"/>
      <c r="J1316" s="6"/>
      <c r="K1316" s="9"/>
      <c r="L1316" s="6"/>
      <c r="M1316" s="6"/>
      <c r="N1316" s="6"/>
      <c r="O1316" s="9"/>
      <c r="P1316" s="25"/>
      <c r="Q1316" s="25"/>
      <c r="R1316" s="25"/>
      <c r="S1316" s="84"/>
      <c r="T1316" s="84"/>
    </row>
    <row r="1317" spans="4:20" x14ac:dyDescent="0.25">
      <c r="D1317" s="6"/>
      <c r="E1317" s="6"/>
      <c r="F1317" s="6"/>
      <c r="G1317" s="9"/>
      <c r="H1317" s="6"/>
      <c r="I1317" s="6"/>
      <c r="J1317" s="6"/>
      <c r="K1317" s="9"/>
      <c r="L1317" s="6"/>
      <c r="M1317" s="6"/>
      <c r="N1317" s="6"/>
      <c r="O1317" s="9"/>
      <c r="P1317" s="25"/>
      <c r="Q1317" s="25"/>
      <c r="R1317" s="25"/>
      <c r="S1317" s="84"/>
      <c r="T1317" s="84"/>
    </row>
    <row r="1318" spans="4:20" x14ac:dyDescent="0.25">
      <c r="D1318" s="6"/>
      <c r="E1318" s="6"/>
      <c r="F1318" s="6"/>
      <c r="G1318" s="9"/>
      <c r="H1318" s="6"/>
      <c r="I1318" s="6"/>
      <c r="J1318" s="6"/>
      <c r="K1318" s="9"/>
      <c r="L1318" s="6"/>
      <c r="M1318" s="6"/>
      <c r="N1318" s="6"/>
      <c r="O1318" s="9"/>
      <c r="P1318" s="25"/>
      <c r="Q1318" s="25"/>
      <c r="R1318" s="25"/>
      <c r="S1318" s="84"/>
      <c r="T1318" s="84"/>
    </row>
    <row r="1319" spans="4:20" x14ac:dyDescent="0.25">
      <c r="D1319" s="6"/>
      <c r="E1319" s="6"/>
      <c r="F1319" s="6"/>
      <c r="G1319" s="9"/>
      <c r="H1319" s="6"/>
      <c r="I1319" s="6"/>
      <c r="J1319" s="6"/>
      <c r="K1319" s="9"/>
      <c r="L1319" s="6"/>
      <c r="M1319" s="6"/>
      <c r="N1319" s="6"/>
      <c r="O1319" s="9"/>
      <c r="P1319" s="25"/>
      <c r="Q1319" s="25"/>
      <c r="R1319" s="25"/>
      <c r="S1319" s="84"/>
      <c r="T1319" s="84"/>
    </row>
    <row r="1320" spans="4:20" x14ac:dyDescent="0.25">
      <c r="D1320" s="6"/>
      <c r="E1320" s="6"/>
      <c r="F1320" s="6"/>
      <c r="G1320" s="9"/>
      <c r="H1320" s="6"/>
      <c r="I1320" s="6"/>
      <c r="J1320" s="6"/>
      <c r="K1320" s="9"/>
      <c r="L1320" s="6"/>
      <c r="M1320" s="6"/>
      <c r="N1320" s="6"/>
      <c r="O1320" s="9"/>
      <c r="P1320" s="25"/>
      <c r="Q1320" s="25"/>
      <c r="R1320" s="25"/>
      <c r="S1320" s="84"/>
      <c r="T1320" s="84"/>
    </row>
    <row r="1321" spans="4:20" x14ac:dyDescent="0.25">
      <c r="D1321" s="6"/>
      <c r="E1321" s="6"/>
      <c r="F1321" s="6"/>
      <c r="G1321" s="9"/>
      <c r="H1321" s="6"/>
      <c r="I1321" s="6"/>
      <c r="J1321" s="6"/>
      <c r="K1321" s="9"/>
      <c r="L1321" s="6"/>
      <c r="M1321" s="6"/>
      <c r="N1321" s="6"/>
      <c r="O1321" s="9"/>
      <c r="P1321" s="25"/>
      <c r="Q1321" s="25"/>
      <c r="R1321" s="25"/>
      <c r="S1321" s="84"/>
      <c r="T1321" s="84"/>
    </row>
    <row r="1322" spans="4:20" x14ac:dyDescent="0.25">
      <c r="D1322" s="6"/>
      <c r="E1322" s="6"/>
      <c r="F1322" s="6"/>
      <c r="G1322" s="9"/>
      <c r="H1322" s="6"/>
      <c r="I1322" s="6"/>
      <c r="J1322" s="6"/>
      <c r="K1322" s="9"/>
      <c r="L1322" s="6"/>
      <c r="M1322" s="6"/>
      <c r="N1322" s="6"/>
      <c r="O1322" s="9"/>
      <c r="P1322" s="25"/>
      <c r="Q1322" s="25"/>
      <c r="R1322" s="25"/>
      <c r="S1322" s="84"/>
      <c r="T1322" s="84"/>
    </row>
    <row r="1323" spans="4:20" x14ac:dyDescent="0.25">
      <c r="D1323" s="6"/>
      <c r="E1323" s="6"/>
      <c r="F1323" s="6"/>
      <c r="G1323" s="9"/>
      <c r="H1323" s="6"/>
      <c r="I1323" s="6"/>
      <c r="J1323" s="6"/>
      <c r="K1323" s="9"/>
      <c r="L1323" s="6"/>
      <c r="M1323" s="6"/>
      <c r="N1323" s="6"/>
      <c r="O1323" s="9"/>
      <c r="P1323" s="25"/>
      <c r="Q1323" s="25"/>
      <c r="R1323" s="25"/>
      <c r="S1323" s="84"/>
      <c r="T1323" s="84"/>
    </row>
    <row r="1324" spans="4:20" x14ac:dyDescent="0.25">
      <c r="D1324" s="6"/>
      <c r="E1324" s="6"/>
      <c r="F1324" s="6"/>
      <c r="G1324" s="9"/>
      <c r="H1324" s="6"/>
      <c r="I1324" s="6"/>
      <c r="J1324" s="6"/>
      <c r="K1324" s="9"/>
      <c r="L1324" s="6"/>
      <c r="M1324" s="6"/>
      <c r="N1324" s="6"/>
      <c r="O1324" s="9"/>
      <c r="P1324" s="25"/>
      <c r="Q1324" s="25"/>
      <c r="R1324" s="25"/>
      <c r="S1324" s="84"/>
      <c r="T1324" s="84"/>
    </row>
    <row r="1325" spans="4:20" x14ac:dyDescent="0.25">
      <c r="D1325" s="6"/>
      <c r="E1325" s="6"/>
      <c r="F1325" s="6"/>
      <c r="G1325" s="9"/>
      <c r="H1325" s="6"/>
      <c r="I1325" s="6"/>
      <c r="J1325" s="6"/>
      <c r="K1325" s="9"/>
      <c r="L1325" s="6"/>
      <c r="M1325" s="6"/>
      <c r="N1325" s="6"/>
      <c r="O1325" s="9"/>
      <c r="P1325" s="25"/>
      <c r="Q1325" s="25"/>
      <c r="R1325" s="25"/>
      <c r="S1325" s="84"/>
      <c r="T1325" s="84"/>
    </row>
    <row r="1326" spans="4:20" x14ac:dyDescent="0.25">
      <c r="D1326" s="6"/>
      <c r="E1326" s="6"/>
      <c r="F1326" s="6"/>
      <c r="G1326" s="9"/>
      <c r="H1326" s="6"/>
      <c r="I1326" s="6"/>
      <c r="J1326" s="6"/>
      <c r="K1326" s="9"/>
      <c r="L1326" s="6"/>
      <c r="M1326" s="6"/>
      <c r="N1326" s="6"/>
      <c r="O1326" s="9"/>
      <c r="P1326" s="25"/>
      <c r="Q1326" s="25"/>
      <c r="R1326" s="25"/>
      <c r="S1326" s="84"/>
      <c r="T1326" s="84"/>
    </row>
    <row r="1327" spans="4:20" x14ac:dyDescent="0.25">
      <c r="D1327" s="6"/>
      <c r="E1327" s="6"/>
      <c r="F1327" s="6"/>
      <c r="G1327" s="9"/>
      <c r="H1327" s="6"/>
      <c r="I1327" s="6"/>
      <c r="J1327" s="6"/>
      <c r="K1327" s="9"/>
      <c r="L1327" s="6"/>
      <c r="M1327" s="6"/>
      <c r="N1327" s="6"/>
      <c r="O1327" s="9"/>
      <c r="P1327" s="25"/>
      <c r="Q1327" s="25"/>
      <c r="R1327" s="25"/>
      <c r="S1327" s="84"/>
      <c r="T1327" s="84"/>
    </row>
    <row r="1328" spans="4:20" x14ac:dyDescent="0.25">
      <c r="D1328" s="6"/>
      <c r="E1328" s="6"/>
      <c r="F1328" s="6"/>
      <c r="G1328" s="9"/>
      <c r="H1328" s="6"/>
      <c r="I1328" s="6"/>
      <c r="J1328" s="6"/>
      <c r="K1328" s="9"/>
      <c r="L1328" s="6"/>
      <c r="M1328" s="6"/>
      <c r="N1328" s="6"/>
      <c r="O1328" s="9"/>
      <c r="P1328" s="25"/>
      <c r="Q1328" s="25"/>
      <c r="R1328" s="25"/>
      <c r="S1328" s="84"/>
      <c r="T1328" s="84"/>
    </row>
    <row r="1329" spans="4:20" x14ac:dyDescent="0.25">
      <c r="D1329" s="6"/>
      <c r="E1329" s="6"/>
      <c r="F1329" s="6"/>
      <c r="G1329" s="9"/>
      <c r="H1329" s="6"/>
      <c r="I1329" s="6"/>
      <c r="J1329" s="6"/>
      <c r="K1329" s="9"/>
      <c r="L1329" s="6"/>
      <c r="M1329" s="6"/>
      <c r="N1329" s="6"/>
      <c r="O1329" s="9"/>
      <c r="P1329" s="25"/>
      <c r="Q1329" s="25"/>
      <c r="R1329" s="25"/>
      <c r="S1329" s="84"/>
      <c r="T1329" s="84"/>
    </row>
    <row r="1330" spans="4:20" x14ac:dyDescent="0.25">
      <c r="D1330" s="6"/>
      <c r="E1330" s="6"/>
      <c r="F1330" s="6"/>
      <c r="G1330" s="9"/>
      <c r="H1330" s="6"/>
      <c r="I1330" s="6"/>
      <c r="J1330" s="6"/>
      <c r="K1330" s="9"/>
      <c r="L1330" s="6"/>
      <c r="M1330" s="6"/>
      <c r="N1330" s="6"/>
      <c r="O1330" s="9"/>
      <c r="P1330" s="25"/>
      <c r="Q1330" s="25"/>
      <c r="R1330" s="25"/>
      <c r="S1330" s="84"/>
      <c r="T1330" s="84"/>
    </row>
    <row r="1331" spans="4:20" x14ac:dyDescent="0.25">
      <c r="D1331" s="6"/>
      <c r="E1331" s="6"/>
      <c r="F1331" s="6"/>
      <c r="G1331" s="9"/>
      <c r="H1331" s="6"/>
      <c r="I1331" s="6"/>
      <c r="J1331" s="6"/>
      <c r="K1331" s="9"/>
      <c r="L1331" s="6"/>
      <c r="M1331" s="6"/>
      <c r="N1331" s="6"/>
      <c r="O1331" s="9"/>
      <c r="P1331" s="25"/>
      <c r="Q1331" s="25"/>
      <c r="R1331" s="25"/>
      <c r="S1331" s="84"/>
      <c r="T1331" s="84"/>
    </row>
    <row r="1332" spans="4:20" x14ac:dyDescent="0.25">
      <c r="D1332" s="6"/>
      <c r="E1332" s="6"/>
      <c r="F1332" s="6"/>
      <c r="G1332" s="9"/>
      <c r="H1332" s="6"/>
      <c r="I1332" s="6"/>
      <c r="J1332" s="6"/>
      <c r="K1332" s="9"/>
      <c r="L1332" s="6"/>
      <c r="M1332" s="6"/>
      <c r="N1332" s="6"/>
      <c r="O1332" s="9"/>
      <c r="P1332" s="25"/>
      <c r="Q1332" s="25"/>
      <c r="R1332" s="25"/>
      <c r="S1332" s="84"/>
      <c r="T1332" s="84"/>
    </row>
    <row r="1333" spans="4:20" x14ac:dyDescent="0.25">
      <c r="D1333" s="6"/>
      <c r="E1333" s="6"/>
      <c r="F1333" s="6"/>
      <c r="G1333" s="9"/>
      <c r="H1333" s="6"/>
      <c r="I1333" s="6"/>
      <c r="J1333" s="6"/>
      <c r="K1333" s="9"/>
      <c r="L1333" s="6"/>
      <c r="M1333" s="6"/>
      <c r="N1333" s="6"/>
      <c r="O1333" s="9"/>
      <c r="P1333" s="25"/>
      <c r="Q1333" s="25"/>
      <c r="R1333" s="25"/>
      <c r="S1333" s="84"/>
      <c r="T1333" s="84"/>
    </row>
    <row r="1334" spans="4:20" x14ac:dyDescent="0.25">
      <c r="D1334" s="6"/>
      <c r="E1334" s="6"/>
      <c r="F1334" s="6"/>
      <c r="G1334" s="9"/>
      <c r="H1334" s="6"/>
      <c r="I1334" s="6"/>
      <c r="J1334" s="6"/>
      <c r="K1334" s="9"/>
      <c r="L1334" s="6"/>
      <c r="M1334" s="6"/>
      <c r="N1334" s="6"/>
      <c r="O1334" s="9"/>
      <c r="P1334" s="25"/>
      <c r="Q1334" s="25"/>
      <c r="R1334" s="25"/>
      <c r="S1334" s="84"/>
      <c r="T1334" s="84"/>
    </row>
    <row r="1335" spans="4:20" x14ac:dyDescent="0.25">
      <c r="D1335" s="6"/>
      <c r="E1335" s="6"/>
      <c r="F1335" s="6"/>
      <c r="G1335" s="9"/>
      <c r="H1335" s="6"/>
      <c r="I1335" s="6"/>
      <c r="J1335" s="6"/>
      <c r="K1335" s="9"/>
      <c r="L1335" s="6"/>
      <c r="M1335" s="6"/>
      <c r="N1335" s="6"/>
      <c r="O1335" s="9"/>
      <c r="P1335" s="25"/>
      <c r="Q1335" s="25"/>
      <c r="R1335" s="25"/>
      <c r="S1335" s="84"/>
      <c r="T1335" s="84"/>
    </row>
    <row r="1336" spans="4:20" x14ac:dyDescent="0.25">
      <c r="D1336" s="6"/>
      <c r="E1336" s="6"/>
      <c r="F1336" s="6"/>
      <c r="G1336" s="9"/>
      <c r="H1336" s="6"/>
      <c r="I1336" s="6"/>
      <c r="J1336" s="6"/>
      <c r="K1336" s="9"/>
      <c r="L1336" s="6"/>
      <c r="M1336" s="6"/>
      <c r="N1336" s="6"/>
      <c r="O1336" s="9"/>
      <c r="P1336" s="25"/>
      <c r="Q1336" s="25"/>
      <c r="R1336" s="25"/>
      <c r="S1336" s="84"/>
      <c r="T1336" s="84"/>
    </row>
    <row r="1337" spans="4:20" x14ac:dyDescent="0.25">
      <c r="D1337" s="6"/>
      <c r="E1337" s="6"/>
      <c r="F1337" s="6"/>
      <c r="G1337" s="9"/>
      <c r="H1337" s="6"/>
      <c r="I1337" s="6"/>
      <c r="J1337" s="6"/>
      <c r="K1337" s="9"/>
      <c r="L1337" s="6"/>
      <c r="M1337" s="6"/>
      <c r="N1337" s="6"/>
      <c r="O1337" s="9"/>
      <c r="P1337" s="25"/>
      <c r="Q1337" s="25"/>
      <c r="R1337" s="25"/>
      <c r="S1337" s="84"/>
      <c r="T1337" s="84"/>
    </row>
    <row r="1338" spans="4:20" x14ac:dyDescent="0.25">
      <c r="D1338" s="6"/>
      <c r="E1338" s="6"/>
      <c r="F1338" s="6"/>
      <c r="G1338" s="9"/>
      <c r="H1338" s="6"/>
      <c r="I1338" s="6"/>
      <c r="J1338" s="6"/>
      <c r="K1338" s="9"/>
      <c r="L1338" s="6"/>
      <c r="M1338" s="6"/>
      <c r="N1338" s="6"/>
      <c r="O1338" s="9"/>
      <c r="P1338" s="25"/>
      <c r="Q1338" s="25"/>
      <c r="R1338" s="25"/>
      <c r="S1338" s="84"/>
      <c r="T1338" s="84"/>
    </row>
    <row r="1339" spans="4:20" x14ac:dyDescent="0.25">
      <c r="D1339" s="6"/>
      <c r="E1339" s="6"/>
      <c r="F1339" s="6"/>
      <c r="G1339" s="9"/>
      <c r="H1339" s="6"/>
      <c r="I1339" s="6"/>
      <c r="J1339" s="6"/>
      <c r="K1339" s="9"/>
      <c r="L1339" s="6"/>
      <c r="M1339" s="6"/>
      <c r="N1339" s="6"/>
      <c r="O1339" s="9"/>
      <c r="P1339" s="25"/>
      <c r="Q1339" s="25"/>
      <c r="R1339" s="25"/>
      <c r="S1339" s="84"/>
      <c r="T1339" s="84"/>
    </row>
    <row r="1340" spans="4:20" x14ac:dyDescent="0.25">
      <c r="D1340" s="6"/>
      <c r="E1340" s="6"/>
      <c r="F1340" s="6"/>
      <c r="G1340" s="9"/>
      <c r="H1340" s="6"/>
      <c r="I1340" s="6"/>
      <c r="J1340" s="6"/>
      <c r="K1340" s="9"/>
      <c r="L1340" s="6"/>
      <c r="M1340" s="6"/>
      <c r="N1340" s="6"/>
      <c r="O1340" s="9"/>
      <c r="P1340" s="25"/>
      <c r="Q1340" s="25"/>
      <c r="R1340" s="25"/>
      <c r="S1340" s="84"/>
      <c r="T1340" s="84"/>
    </row>
    <row r="1341" spans="4:20" x14ac:dyDescent="0.25">
      <c r="D1341" s="6"/>
      <c r="E1341" s="6"/>
      <c r="F1341" s="6"/>
      <c r="G1341" s="9"/>
      <c r="H1341" s="6"/>
      <c r="I1341" s="6"/>
      <c r="J1341" s="6"/>
      <c r="K1341" s="9"/>
      <c r="L1341" s="6"/>
      <c r="M1341" s="6"/>
      <c r="N1341" s="6"/>
      <c r="O1341" s="9"/>
      <c r="P1341" s="25"/>
      <c r="Q1341" s="25"/>
      <c r="R1341" s="25"/>
      <c r="S1341" s="84"/>
      <c r="T1341" s="84"/>
    </row>
    <row r="1342" spans="4:20" x14ac:dyDescent="0.25">
      <c r="D1342" s="6"/>
      <c r="E1342" s="6"/>
      <c r="F1342" s="6"/>
      <c r="G1342" s="9"/>
      <c r="H1342" s="6"/>
      <c r="I1342" s="6"/>
      <c r="J1342" s="6"/>
      <c r="K1342" s="9"/>
      <c r="L1342" s="6"/>
      <c r="M1342" s="6"/>
      <c r="N1342" s="6"/>
      <c r="O1342" s="9"/>
      <c r="P1342" s="25"/>
      <c r="Q1342" s="25"/>
      <c r="R1342" s="25"/>
      <c r="S1342" s="84"/>
      <c r="T1342" s="84"/>
    </row>
    <row r="1343" spans="4:20" x14ac:dyDescent="0.25">
      <c r="D1343" s="6"/>
      <c r="E1343" s="6"/>
      <c r="F1343" s="6"/>
      <c r="G1343" s="9"/>
      <c r="H1343" s="6"/>
      <c r="I1343" s="6"/>
      <c r="J1343" s="6"/>
      <c r="K1343" s="9"/>
      <c r="L1343" s="6"/>
      <c r="M1343" s="6"/>
      <c r="N1343" s="6"/>
      <c r="O1343" s="9"/>
      <c r="P1343" s="25"/>
      <c r="Q1343" s="25"/>
      <c r="R1343" s="25"/>
      <c r="S1343" s="84"/>
      <c r="T1343" s="84"/>
    </row>
    <row r="1344" spans="4:20" x14ac:dyDescent="0.25">
      <c r="D1344" s="6"/>
      <c r="E1344" s="6"/>
      <c r="F1344" s="6"/>
      <c r="G1344" s="9"/>
      <c r="H1344" s="6"/>
      <c r="I1344" s="6"/>
      <c r="J1344" s="6"/>
      <c r="K1344" s="9"/>
      <c r="L1344" s="6"/>
      <c r="M1344" s="6"/>
      <c r="N1344" s="6"/>
      <c r="O1344" s="9"/>
      <c r="P1344" s="25"/>
      <c r="Q1344" s="25"/>
      <c r="R1344" s="25"/>
      <c r="S1344" s="84"/>
      <c r="T1344" s="84"/>
    </row>
    <row r="1345" spans="4:20" x14ac:dyDescent="0.25">
      <c r="D1345" s="6"/>
      <c r="E1345" s="6"/>
      <c r="F1345" s="6"/>
      <c r="G1345" s="9"/>
      <c r="H1345" s="6"/>
      <c r="I1345" s="6"/>
      <c r="J1345" s="6"/>
      <c r="K1345" s="9"/>
      <c r="L1345" s="6"/>
      <c r="M1345" s="6"/>
      <c r="N1345" s="6"/>
      <c r="O1345" s="9"/>
      <c r="P1345" s="25"/>
      <c r="Q1345" s="25"/>
      <c r="R1345" s="25"/>
      <c r="S1345" s="84"/>
      <c r="T1345" s="84"/>
    </row>
    <row r="1346" spans="4:20" x14ac:dyDescent="0.25">
      <c r="D1346" s="6"/>
      <c r="E1346" s="6"/>
      <c r="F1346" s="6"/>
      <c r="G1346" s="9"/>
      <c r="H1346" s="6"/>
      <c r="I1346" s="6"/>
      <c r="J1346" s="6"/>
      <c r="K1346" s="9"/>
      <c r="L1346" s="6"/>
      <c r="M1346" s="6"/>
      <c r="N1346" s="6"/>
      <c r="O1346" s="9"/>
      <c r="P1346" s="25"/>
      <c r="Q1346" s="25"/>
      <c r="R1346" s="25"/>
      <c r="S1346" s="84"/>
      <c r="T1346" s="84"/>
    </row>
    <row r="1347" spans="4:20" x14ac:dyDescent="0.25">
      <c r="D1347" s="6"/>
      <c r="E1347" s="6"/>
      <c r="F1347" s="6"/>
      <c r="G1347" s="9"/>
      <c r="H1347" s="6"/>
      <c r="I1347" s="6"/>
      <c r="J1347" s="6"/>
      <c r="K1347" s="9"/>
      <c r="L1347" s="6"/>
      <c r="M1347" s="6"/>
      <c r="N1347" s="6"/>
      <c r="O1347" s="9"/>
      <c r="P1347" s="25"/>
      <c r="Q1347" s="25"/>
      <c r="R1347" s="25"/>
      <c r="S1347" s="84"/>
      <c r="T1347" s="84"/>
    </row>
    <row r="1348" spans="4:20" x14ac:dyDescent="0.25">
      <c r="D1348" s="6"/>
      <c r="E1348" s="6"/>
      <c r="F1348" s="6"/>
      <c r="G1348" s="9"/>
      <c r="H1348" s="6"/>
      <c r="I1348" s="6"/>
      <c r="J1348" s="6"/>
      <c r="K1348" s="9"/>
      <c r="L1348" s="6"/>
      <c r="M1348" s="6"/>
      <c r="N1348" s="6"/>
      <c r="O1348" s="9"/>
      <c r="P1348" s="25"/>
      <c r="Q1348" s="25"/>
      <c r="R1348" s="25"/>
      <c r="S1348" s="84"/>
      <c r="T1348" s="84"/>
    </row>
    <row r="1349" spans="4:20" x14ac:dyDescent="0.25">
      <c r="D1349" s="6"/>
      <c r="E1349" s="6"/>
      <c r="F1349" s="6"/>
      <c r="G1349" s="9"/>
      <c r="H1349" s="6"/>
      <c r="I1349" s="6"/>
      <c r="J1349" s="6"/>
      <c r="K1349" s="9"/>
      <c r="L1349" s="6"/>
      <c r="M1349" s="6"/>
      <c r="N1349" s="6"/>
      <c r="O1349" s="9"/>
      <c r="P1349" s="25"/>
      <c r="Q1349" s="25"/>
      <c r="R1349" s="25"/>
      <c r="S1349" s="84"/>
      <c r="T1349" s="84"/>
    </row>
    <row r="1350" spans="4:20" x14ac:dyDescent="0.25">
      <c r="D1350" s="6"/>
      <c r="E1350" s="6"/>
      <c r="F1350" s="6"/>
      <c r="G1350" s="9"/>
      <c r="H1350" s="6"/>
      <c r="I1350" s="6"/>
      <c r="J1350" s="6"/>
      <c r="K1350" s="9"/>
      <c r="L1350" s="6"/>
      <c r="M1350" s="6"/>
      <c r="N1350" s="6"/>
      <c r="O1350" s="9"/>
      <c r="P1350" s="25"/>
      <c r="Q1350" s="25"/>
      <c r="R1350" s="25"/>
      <c r="S1350" s="84"/>
      <c r="T1350" s="84"/>
    </row>
    <row r="1351" spans="4:20" x14ac:dyDescent="0.25">
      <c r="D1351" s="6"/>
      <c r="E1351" s="6"/>
      <c r="F1351" s="6"/>
      <c r="G1351" s="9"/>
      <c r="H1351" s="6"/>
      <c r="I1351" s="6"/>
      <c r="J1351" s="6"/>
      <c r="K1351" s="9"/>
      <c r="L1351" s="6"/>
      <c r="M1351" s="6"/>
      <c r="N1351" s="6"/>
      <c r="O1351" s="9"/>
      <c r="P1351" s="25"/>
      <c r="Q1351" s="25"/>
      <c r="R1351" s="25"/>
      <c r="S1351" s="84"/>
      <c r="T1351" s="84"/>
    </row>
    <row r="1352" spans="4:20" x14ac:dyDescent="0.25">
      <c r="D1352" s="6"/>
      <c r="E1352" s="6"/>
      <c r="F1352" s="6"/>
      <c r="G1352" s="9"/>
      <c r="H1352" s="6"/>
      <c r="I1352" s="6"/>
      <c r="J1352" s="6"/>
      <c r="K1352" s="9"/>
      <c r="L1352" s="6"/>
      <c r="M1352" s="6"/>
      <c r="N1352" s="6"/>
      <c r="O1352" s="9"/>
      <c r="P1352" s="25"/>
      <c r="Q1352" s="25"/>
      <c r="R1352" s="25"/>
      <c r="S1352" s="84"/>
      <c r="T1352" s="84"/>
    </row>
    <row r="1353" spans="4:20" x14ac:dyDescent="0.25">
      <c r="D1353" s="6"/>
      <c r="E1353" s="6"/>
      <c r="F1353" s="6"/>
      <c r="G1353" s="9"/>
      <c r="H1353" s="6"/>
      <c r="I1353" s="6"/>
      <c r="J1353" s="6"/>
      <c r="K1353" s="9"/>
      <c r="L1353" s="6"/>
      <c r="M1353" s="6"/>
      <c r="N1353" s="6"/>
      <c r="O1353" s="9"/>
      <c r="P1353" s="25"/>
      <c r="Q1353" s="25"/>
      <c r="R1353" s="25"/>
      <c r="S1353" s="84"/>
      <c r="T1353" s="84"/>
    </row>
    <row r="1354" spans="4:20" x14ac:dyDescent="0.25">
      <c r="D1354" s="6"/>
      <c r="E1354" s="6"/>
      <c r="F1354" s="6"/>
      <c r="G1354" s="9"/>
      <c r="H1354" s="6"/>
      <c r="I1354" s="6"/>
      <c r="J1354" s="6"/>
      <c r="K1354" s="9"/>
      <c r="L1354" s="6"/>
      <c r="M1354" s="6"/>
      <c r="N1354" s="6"/>
      <c r="O1354" s="9"/>
      <c r="P1354" s="25"/>
      <c r="Q1354" s="25"/>
      <c r="R1354" s="25"/>
      <c r="S1354" s="84"/>
      <c r="T1354" s="84"/>
    </row>
    <row r="1355" spans="4:20" x14ac:dyDescent="0.25">
      <c r="D1355" s="6"/>
      <c r="E1355" s="6"/>
      <c r="F1355" s="6"/>
      <c r="G1355" s="9"/>
      <c r="H1355" s="6"/>
      <c r="I1355" s="6"/>
      <c r="J1355" s="6"/>
      <c r="K1355" s="9"/>
      <c r="L1355" s="6"/>
      <c r="M1355" s="6"/>
      <c r="N1355" s="6"/>
      <c r="O1355" s="9"/>
      <c r="P1355" s="25"/>
      <c r="Q1355" s="25"/>
      <c r="R1355" s="25"/>
      <c r="S1355" s="84"/>
      <c r="T1355" s="84"/>
    </row>
    <row r="1538" ht="17.25" customHeight="1" x14ac:dyDescent="0.25"/>
  </sheetData>
  <mergeCells count="140">
    <mergeCell ref="C66:T66"/>
    <mergeCell ref="D67:G67"/>
    <mergeCell ref="H67:K67"/>
    <mergeCell ref="L67:O67"/>
    <mergeCell ref="P67:S67"/>
    <mergeCell ref="T67:T68"/>
    <mergeCell ref="C121:C122"/>
    <mergeCell ref="C4:T4"/>
    <mergeCell ref="T5:T6"/>
    <mergeCell ref="D5:G5"/>
    <mergeCell ref="H5:K5"/>
    <mergeCell ref="L5:O5"/>
    <mergeCell ref="P5:S5"/>
    <mergeCell ref="C5:C6"/>
    <mergeCell ref="C67:C68"/>
    <mergeCell ref="C120:T120"/>
    <mergeCell ref="C158:T158"/>
    <mergeCell ref="D159:G159"/>
    <mergeCell ref="H159:K159"/>
    <mergeCell ref="L159:O159"/>
    <mergeCell ref="P159:S159"/>
    <mergeCell ref="T159:T160"/>
    <mergeCell ref="C159:C160"/>
    <mergeCell ref="C189:C190"/>
    <mergeCell ref="D121:G121"/>
    <mergeCell ref="H121:K121"/>
    <mergeCell ref="L121:O121"/>
    <mergeCell ref="P121:S121"/>
    <mergeCell ref="T121:T122"/>
    <mergeCell ref="C222:T222"/>
    <mergeCell ref="D223:G223"/>
    <mergeCell ref="H223:K223"/>
    <mergeCell ref="L223:O223"/>
    <mergeCell ref="P223:S223"/>
    <mergeCell ref="T223:T224"/>
    <mergeCell ref="C223:C224"/>
    <mergeCell ref="C262:C263"/>
    <mergeCell ref="C188:T188"/>
    <mergeCell ref="D189:G189"/>
    <mergeCell ref="H189:K189"/>
    <mergeCell ref="L189:O189"/>
    <mergeCell ref="P189:S189"/>
    <mergeCell ref="T189:T190"/>
    <mergeCell ref="C318:T318"/>
    <mergeCell ref="D319:G319"/>
    <mergeCell ref="H319:K319"/>
    <mergeCell ref="L319:O319"/>
    <mergeCell ref="P319:S319"/>
    <mergeCell ref="T319:T320"/>
    <mergeCell ref="C319:C320"/>
    <mergeCell ref="C373:C374"/>
    <mergeCell ref="C261:T261"/>
    <mergeCell ref="D262:G262"/>
    <mergeCell ref="H262:K262"/>
    <mergeCell ref="L262:O262"/>
    <mergeCell ref="P262:S262"/>
    <mergeCell ref="T262:T263"/>
    <mergeCell ref="C415:T415"/>
    <mergeCell ref="D416:G416"/>
    <mergeCell ref="H416:K416"/>
    <mergeCell ref="L416:O416"/>
    <mergeCell ref="P416:S416"/>
    <mergeCell ref="T416:T417"/>
    <mergeCell ref="C416:C417"/>
    <mergeCell ref="C466:C467"/>
    <mergeCell ref="C372:T372"/>
    <mergeCell ref="D373:G373"/>
    <mergeCell ref="H373:K373"/>
    <mergeCell ref="L373:O373"/>
    <mergeCell ref="P373:S373"/>
    <mergeCell ref="T373:T374"/>
    <mergeCell ref="C506:T506"/>
    <mergeCell ref="D507:G507"/>
    <mergeCell ref="H507:K507"/>
    <mergeCell ref="L507:O507"/>
    <mergeCell ref="P507:S507"/>
    <mergeCell ref="T507:T508"/>
    <mergeCell ref="C507:C508"/>
    <mergeCell ref="C573:C574"/>
    <mergeCell ref="C465:T465"/>
    <mergeCell ref="D466:G466"/>
    <mergeCell ref="H466:K466"/>
    <mergeCell ref="L466:O466"/>
    <mergeCell ref="P466:S466"/>
    <mergeCell ref="T466:T467"/>
    <mergeCell ref="C628:T628"/>
    <mergeCell ref="D629:G629"/>
    <mergeCell ref="H629:K629"/>
    <mergeCell ref="L629:O629"/>
    <mergeCell ref="P629:S629"/>
    <mergeCell ref="T629:T630"/>
    <mergeCell ref="C629:C630"/>
    <mergeCell ref="C688:C689"/>
    <mergeCell ref="C572:T572"/>
    <mergeCell ref="D573:G573"/>
    <mergeCell ref="H573:K573"/>
    <mergeCell ref="L573:O573"/>
    <mergeCell ref="P573:S573"/>
    <mergeCell ref="T573:T574"/>
    <mergeCell ref="C748:T748"/>
    <mergeCell ref="D749:G749"/>
    <mergeCell ref="H749:K749"/>
    <mergeCell ref="L749:O749"/>
    <mergeCell ref="P749:S749"/>
    <mergeCell ref="T749:T750"/>
    <mergeCell ref="C749:C750"/>
    <mergeCell ref="C814:C815"/>
    <mergeCell ref="C687:T687"/>
    <mergeCell ref="D688:G688"/>
    <mergeCell ref="H688:K688"/>
    <mergeCell ref="L688:O688"/>
    <mergeCell ref="P688:S688"/>
    <mergeCell ref="T688:T689"/>
    <mergeCell ref="C862:T862"/>
    <mergeCell ref="D863:G863"/>
    <mergeCell ref="H863:K863"/>
    <mergeCell ref="L863:O863"/>
    <mergeCell ref="P863:S863"/>
    <mergeCell ref="T863:T864"/>
    <mergeCell ref="C863:C864"/>
    <mergeCell ref="C901:T901"/>
    <mergeCell ref="C813:T813"/>
    <mergeCell ref="D814:G814"/>
    <mergeCell ref="H814:K814"/>
    <mergeCell ref="L814:O814"/>
    <mergeCell ref="P814:S814"/>
    <mergeCell ref="T814:T815"/>
    <mergeCell ref="C902:C903"/>
    <mergeCell ref="D902:G902"/>
    <mergeCell ref="H902:K902"/>
    <mergeCell ref="L902:O902"/>
    <mergeCell ref="P902:S902"/>
    <mergeCell ref="T902:T903"/>
    <mergeCell ref="C942:T942"/>
    <mergeCell ref="D943:G943"/>
    <mergeCell ref="H943:K943"/>
    <mergeCell ref="L943:O943"/>
    <mergeCell ref="P943:S943"/>
    <mergeCell ref="T943:T944"/>
    <mergeCell ref="C943:C944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324"/>
  <sheetViews>
    <sheetView showGridLines="0" view="pageBreakPreview" topLeftCell="B1" zoomScale="85" zoomScaleNormal="50" zoomScaleSheetLayoutView="85" workbookViewId="0">
      <selection activeCell="O45" sqref="O45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11" width="11.42578125" customWidth="1"/>
    <col min="12" max="12" width="15" customWidth="1"/>
    <col min="13" max="13" width="17.85546875" customWidth="1"/>
    <col min="14" max="14" width="13.42578125" customWidth="1"/>
    <col min="15" max="15" width="11.42578125" customWidth="1"/>
    <col min="16" max="16" width="16.5703125" customWidth="1"/>
    <col min="17" max="17" width="11.42578125" customWidth="1"/>
    <col min="19" max="19" width="26.85546875" bestFit="1" customWidth="1"/>
  </cols>
  <sheetData>
    <row r="6" spans="2:19" ht="15.7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19" ht="16.5" thickBot="1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5.75" x14ac:dyDescent="0.25">
      <c r="B8" s="104" t="s">
        <v>98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</row>
    <row r="9" spans="2:19" ht="15.75" x14ac:dyDescent="0.25">
      <c r="B9" s="99" t="s">
        <v>1</v>
      </c>
      <c r="C9" s="101" t="s">
        <v>2</v>
      </c>
      <c r="D9" s="101"/>
      <c r="E9" s="101"/>
      <c r="F9" s="101"/>
      <c r="G9" s="101" t="s">
        <v>3</v>
      </c>
      <c r="H9" s="101"/>
      <c r="I9" s="101"/>
      <c r="J9" s="101"/>
      <c r="K9" s="101" t="s">
        <v>4</v>
      </c>
      <c r="L9" s="101"/>
      <c r="M9" s="101"/>
      <c r="N9" s="101"/>
      <c r="O9" s="101" t="s">
        <v>5</v>
      </c>
      <c r="P9" s="101"/>
      <c r="Q9" s="101"/>
      <c r="R9" s="101"/>
      <c r="S9" s="102" t="s">
        <v>6</v>
      </c>
    </row>
    <row r="10" spans="2:19" ht="16.5" thickBot="1" x14ac:dyDescent="0.3">
      <c r="B10" s="100"/>
      <c r="C10" s="49" t="s">
        <v>7</v>
      </c>
      <c r="D10" s="49" t="s">
        <v>8</v>
      </c>
      <c r="E10" s="49" t="s">
        <v>9</v>
      </c>
      <c r="F10" s="49" t="s">
        <v>10</v>
      </c>
      <c r="G10" s="49" t="s">
        <v>11</v>
      </c>
      <c r="H10" s="49" t="s">
        <v>12</v>
      </c>
      <c r="I10" s="49" t="s">
        <v>13</v>
      </c>
      <c r="J10" s="49" t="s">
        <v>14</v>
      </c>
      <c r="K10" s="49" t="s">
        <v>15</v>
      </c>
      <c r="L10" s="49" t="s">
        <v>16</v>
      </c>
      <c r="M10" s="49" t="s">
        <v>17</v>
      </c>
      <c r="N10" s="49" t="s">
        <v>18</v>
      </c>
      <c r="O10" s="49" t="s">
        <v>19</v>
      </c>
      <c r="P10" s="49" t="s">
        <v>20</v>
      </c>
      <c r="Q10" s="49" t="s">
        <v>21</v>
      </c>
      <c r="R10" s="49" t="s">
        <v>22</v>
      </c>
      <c r="S10" s="103"/>
    </row>
    <row r="11" spans="2:19" s="39" customFormat="1" ht="15.75" x14ac:dyDescent="0.25">
      <c r="B11" s="30" t="s">
        <v>99</v>
      </c>
      <c r="C11" s="24">
        <v>10</v>
      </c>
      <c r="D11" s="24">
        <v>3</v>
      </c>
      <c r="E11" s="24">
        <v>27</v>
      </c>
      <c r="F11" s="22">
        <f t="shared" ref="F11:F15" si="0">E11+D11+C11</f>
        <v>40</v>
      </c>
      <c r="G11" s="24">
        <v>295</v>
      </c>
      <c r="H11" s="24">
        <v>330</v>
      </c>
      <c r="I11" s="24">
        <v>75</v>
      </c>
      <c r="J11" s="22">
        <f>G11+H11+I11</f>
        <v>700</v>
      </c>
      <c r="K11" s="24">
        <v>86</v>
      </c>
      <c r="L11" s="24">
        <v>45</v>
      </c>
      <c r="M11" s="24">
        <v>26</v>
      </c>
      <c r="N11" s="22">
        <f>SUM(K11:M11)</f>
        <v>157</v>
      </c>
      <c r="O11" s="24">
        <v>167</v>
      </c>
      <c r="P11" s="24">
        <v>175</v>
      </c>
      <c r="Q11" s="24">
        <v>12</v>
      </c>
      <c r="R11" s="22">
        <f>SUM(O11:Q11)</f>
        <v>354</v>
      </c>
      <c r="S11" s="22">
        <f>R11+N11+J11+F11</f>
        <v>1251</v>
      </c>
    </row>
    <row r="12" spans="2:19" s="39" customFormat="1" ht="15.75" x14ac:dyDescent="0.25">
      <c r="B12" s="4" t="s">
        <v>100</v>
      </c>
      <c r="C12" s="21">
        <v>9340</v>
      </c>
      <c r="D12" s="21">
        <v>6123</v>
      </c>
      <c r="E12" s="21">
        <v>6854</v>
      </c>
      <c r="F12" s="33">
        <f t="shared" si="0"/>
        <v>22317</v>
      </c>
      <c r="G12" s="21">
        <v>5986</v>
      </c>
      <c r="H12" s="21">
        <v>6230</v>
      </c>
      <c r="I12" s="21">
        <v>6573</v>
      </c>
      <c r="J12" s="33">
        <f>G12+H12+I12</f>
        <v>18789</v>
      </c>
      <c r="K12" s="21">
        <v>6654</v>
      </c>
      <c r="L12" s="21">
        <v>6239</v>
      </c>
      <c r="M12" s="21">
        <v>6317</v>
      </c>
      <c r="N12" s="22">
        <f t="shared" ref="N12:N15" si="1">SUM(K12:M12)</f>
        <v>19210</v>
      </c>
      <c r="O12" s="21">
        <v>6121</v>
      </c>
      <c r="P12" s="21">
        <v>5122</v>
      </c>
      <c r="Q12" s="21">
        <v>6230</v>
      </c>
      <c r="R12" s="22">
        <f t="shared" ref="R12:R15" si="2">SUM(O12:Q12)</f>
        <v>17473</v>
      </c>
      <c r="S12" s="33">
        <f t="shared" ref="S12:S15" si="3">R12+N12+J12+F12</f>
        <v>77789</v>
      </c>
    </row>
    <row r="13" spans="2:19" s="39" customFormat="1" ht="15.75" x14ac:dyDescent="0.25">
      <c r="B13" s="4" t="s">
        <v>101</v>
      </c>
      <c r="C13" s="21">
        <v>2</v>
      </c>
      <c r="D13" s="21">
        <v>0</v>
      </c>
      <c r="E13" s="21">
        <v>0</v>
      </c>
      <c r="F13" s="33">
        <f t="shared" si="0"/>
        <v>2</v>
      </c>
      <c r="G13" s="21">
        <v>0</v>
      </c>
      <c r="H13" s="21">
        <v>0</v>
      </c>
      <c r="I13" s="21">
        <v>0</v>
      </c>
      <c r="J13" s="33">
        <f>G13+H13+I13</f>
        <v>0</v>
      </c>
      <c r="K13" s="21">
        <v>2</v>
      </c>
      <c r="L13" s="21">
        <v>1</v>
      </c>
      <c r="M13" s="21">
        <v>1</v>
      </c>
      <c r="N13" s="22">
        <f t="shared" si="1"/>
        <v>4</v>
      </c>
      <c r="O13" s="21">
        <v>1</v>
      </c>
      <c r="P13" s="21">
        <v>2</v>
      </c>
      <c r="Q13" s="21">
        <v>1</v>
      </c>
      <c r="R13" s="22">
        <f t="shared" si="2"/>
        <v>4</v>
      </c>
      <c r="S13" s="33">
        <f t="shared" si="3"/>
        <v>10</v>
      </c>
    </row>
    <row r="14" spans="2:19" ht="15.75" x14ac:dyDescent="0.25">
      <c r="B14" s="4" t="s">
        <v>102</v>
      </c>
      <c r="C14" s="21">
        <v>54</v>
      </c>
      <c r="D14" s="21">
        <v>16</v>
      </c>
      <c r="E14" s="21">
        <v>7</v>
      </c>
      <c r="F14" s="33">
        <f t="shared" si="0"/>
        <v>77</v>
      </c>
      <c r="G14" s="21">
        <v>39</v>
      </c>
      <c r="H14" s="21">
        <v>2</v>
      </c>
      <c r="I14" s="21">
        <v>45</v>
      </c>
      <c r="J14" s="33">
        <f>G14+H14+I14</f>
        <v>86</v>
      </c>
      <c r="K14" s="21">
        <v>19</v>
      </c>
      <c r="L14" s="21">
        <v>16</v>
      </c>
      <c r="M14" s="21">
        <v>23</v>
      </c>
      <c r="N14" s="22">
        <f t="shared" si="1"/>
        <v>58</v>
      </c>
      <c r="O14" s="21">
        <v>79</v>
      </c>
      <c r="P14" s="21">
        <v>9</v>
      </c>
      <c r="Q14" s="21">
        <v>12</v>
      </c>
      <c r="R14" s="22">
        <f t="shared" si="2"/>
        <v>100</v>
      </c>
      <c r="S14" s="33">
        <f t="shared" si="3"/>
        <v>321</v>
      </c>
    </row>
    <row r="15" spans="2:19" ht="15.75" x14ac:dyDescent="0.25">
      <c r="B15" s="4" t="s">
        <v>103</v>
      </c>
      <c r="C15" s="21">
        <v>0</v>
      </c>
      <c r="D15" s="21">
        <v>0</v>
      </c>
      <c r="E15" s="21">
        <v>11714</v>
      </c>
      <c r="F15" s="33">
        <f t="shared" si="0"/>
        <v>11714</v>
      </c>
      <c r="G15" s="21">
        <v>6991</v>
      </c>
      <c r="H15" s="21">
        <v>0</v>
      </c>
      <c r="I15" s="21">
        <v>0</v>
      </c>
      <c r="J15" s="33">
        <f>G15+H15+I15</f>
        <v>6991</v>
      </c>
      <c r="K15" s="21">
        <v>0</v>
      </c>
      <c r="L15" s="21">
        <v>0</v>
      </c>
      <c r="M15" s="21">
        <v>0</v>
      </c>
      <c r="N15" s="22">
        <f t="shared" si="1"/>
        <v>0</v>
      </c>
      <c r="O15" s="21">
        <v>0</v>
      </c>
      <c r="P15" s="21">
        <v>639</v>
      </c>
      <c r="Q15" s="21">
        <v>18071</v>
      </c>
      <c r="R15" s="22">
        <f t="shared" si="2"/>
        <v>18710</v>
      </c>
      <c r="S15" s="33">
        <f t="shared" si="3"/>
        <v>37415</v>
      </c>
    </row>
    <row r="16" spans="2:19" ht="15.75" x14ac:dyDescent="0.25">
      <c r="B16" s="54" t="s">
        <v>6</v>
      </c>
      <c r="C16" s="33">
        <f t="shared" ref="C16:S16" si="4">SUM(C11:C15)</f>
        <v>9406</v>
      </c>
      <c r="D16" s="33">
        <f t="shared" si="4"/>
        <v>6142</v>
      </c>
      <c r="E16" s="33">
        <f t="shared" si="4"/>
        <v>18602</v>
      </c>
      <c r="F16" s="33">
        <f t="shared" si="4"/>
        <v>34150</v>
      </c>
      <c r="G16" s="33">
        <f t="shared" si="4"/>
        <v>13311</v>
      </c>
      <c r="H16" s="33">
        <f t="shared" si="4"/>
        <v>6562</v>
      </c>
      <c r="I16" s="33">
        <f t="shared" si="4"/>
        <v>6693</v>
      </c>
      <c r="J16" s="33">
        <f t="shared" si="4"/>
        <v>26566</v>
      </c>
      <c r="K16" s="33">
        <f t="shared" si="4"/>
        <v>6761</v>
      </c>
      <c r="L16" s="33">
        <f t="shared" si="4"/>
        <v>6301</v>
      </c>
      <c r="M16" s="33">
        <f t="shared" si="4"/>
        <v>6367</v>
      </c>
      <c r="N16" s="33">
        <f t="shared" si="4"/>
        <v>19429</v>
      </c>
      <c r="O16" s="33">
        <f t="shared" si="4"/>
        <v>6368</v>
      </c>
      <c r="P16" s="33">
        <f t="shared" si="4"/>
        <v>5947</v>
      </c>
      <c r="Q16" s="33">
        <f t="shared" si="4"/>
        <v>24326</v>
      </c>
      <c r="R16" s="33">
        <f t="shared" si="4"/>
        <v>36641</v>
      </c>
      <c r="S16" s="33">
        <f t="shared" si="4"/>
        <v>116786</v>
      </c>
    </row>
    <row r="17" spans="2:19" ht="15.75" x14ac:dyDescent="0.25">
      <c r="B17" s="98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</row>
    <row r="18" spans="2:19" ht="15.75" x14ac:dyDescent="0.25">
      <c r="B18" s="98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</row>
    <row r="19" spans="2:19" ht="15.75" x14ac:dyDescent="0.25">
      <c r="B19" s="9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</row>
    <row r="20" spans="2:19" ht="15.75" x14ac:dyDescent="0.25">
      <c r="B20" s="98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2:19" ht="15.75" x14ac:dyDescent="0.25">
      <c r="B21" s="98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</row>
    <row r="22" spans="2:19" ht="15.75" x14ac:dyDescent="0.25">
      <c r="B22" s="98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</row>
    <row r="23" spans="2:19" ht="15.75" x14ac:dyDescent="0.25">
      <c r="B23" s="98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</row>
    <row r="24" spans="2:19" ht="15.75" x14ac:dyDescent="0.25">
      <c r="B24" s="98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</row>
    <row r="25" spans="2:19" ht="15.75" x14ac:dyDescent="0.25">
      <c r="B25" s="98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</row>
    <row r="26" spans="2:19" ht="15.75" x14ac:dyDescent="0.25">
      <c r="B26" s="98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2:19" ht="15.75" x14ac:dyDescent="0.25">
      <c r="B27" s="98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2:19" ht="15.75" x14ac:dyDescent="0.25">
      <c r="B28" s="98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2:19" ht="15.75" x14ac:dyDescent="0.25">
      <c r="B29" s="98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2:19" ht="15.75" x14ac:dyDescent="0.25">
      <c r="B30" s="98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2:19" ht="15.75" x14ac:dyDescent="0.25">
      <c r="B31" s="98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2:19" ht="15.75" x14ac:dyDescent="0.25">
      <c r="B32" s="98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2:19" ht="15.75" x14ac:dyDescent="0.25">
      <c r="B33" s="98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2:19" ht="15.75" x14ac:dyDescent="0.25">
      <c r="B34" s="98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2:19" ht="15.75" x14ac:dyDescent="0.25">
      <c r="B35" s="98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</row>
    <row r="36" spans="2:19" ht="15.75" x14ac:dyDescent="0.25"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2:19" ht="15.75" x14ac:dyDescent="0.25">
      <c r="B37" s="120" t="s">
        <v>104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3"/>
      <c r="N37" s="3"/>
      <c r="O37" s="3"/>
      <c r="P37" s="3"/>
      <c r="Q37" s="3"/>
      <c r="R37" s="3"/>
      <c r="S37" s="3"/>
    </row>
    <row r="38" spans="2:19" ht="15.75" x14ac:dyDescent="0.25">
      <c r="B38" s="121" t="s">
        <v>105</v>
      </c>
      <c r="C38" s="101" t="s">
        <v>2</v>
      </c>
      <c r="D38" s="101"/>
      <c r="E38" s="101" t="s">
        <v>3</v>
      </c>
      <c r="F38" s="101"/>
      <c r="G38" s="101" t="s">
        <v>4</v>
      </c>
      <c r="H38" s="101"/>
      <c r="I38" s="101" t="s">
        <v>5</v>
      </c>
      <c r="J38" s="101"/>
      <c r="K38" s="121" t="s">
        <v>6</v>
      </c>
      <c r="L38" s="121"/>
      <c r="M38" s="3"/>
      <c r="N38" s="3"/>
      <c r="O38" s="3"/>
      <c r="P38" s="3"/>
      <c r="Q38" s="3"/>
      <c r="R38" s="3"/>
      <c r="S38" s="3"/>
    </row>
    <row r="39" spans="2:19" ht="15.75" x14ac:dyDescent="0.25">
      <c r="B39" s="121"/>
      <c r="C39" s="101" t="s">
        <v>106</v>
      </c>
      <c r="D39" s="101"/>
      <c r="E39" s="101" t="s">
        <v>106</v>
      </c>
      <c r="F39" s="101"/>
      <c r="G39" s="101" t="s">
        <v>106</v>
      </c>
      <c r="H39" s="101"/>
      <c r="I39" s="101" t="s">
        <v>106</v>
      </c>
      <c r="J39" s="101"/>
      <c r="K39" s="121"/>
      <c r="L39" s="121"/>
      <c r="M39" s="3"/>
      <c r="N39" s="3"/>
      <c r="O39" s="3"/>
      <c r="P39" s="3"/>
      <c r="Q39" s="3"/>
      <c r="R39" s="3"/>
      <c r="S39" s="3"/>
    </row>
    <row r="40" spans="2:19" ht="15.75" x14ac:dyDescent="0.25">
      <c r="B40" s="4" t="s">
        <v>107</v>
      </c>
      <c r="C40" s="110">
        <v>7444</v>
      </c>
      <c r="D40" s="111"/>
      <c r="E40" s="110">
        <v>5031</v>
      </c>
      <c r="F40" s="111"/>
      <c r="G40" s="115"/>
      <c r="H40" s="115"/>
      <c r="I40" s="115"/>
      <c r="J40" s="115"/>
      <c r="K40" s="114">
        <f t="shared" ref="K40:K50" si="5">+SUM(C40:J40)</f>
        <v>12475</v>
      </c>
      <c r="L40" s="114"/>
      <c r="M40" s="3"/>
      <c r="N40" s="3"/>
      <c r="O40" s="3"/>
      <c r="P40" s="3"/>
      <c r="Q40" s="3"/>
      <c r="R40" s="3"/>
      <c r="S40" s="3"/>
    </row>
    <row r="41" spans="2:19" ht="15.75" x14ac:dyDescent="0.25">
      <c r="B41" s="4" t="s">
        <v>108</v>
      </c>
      <c r="C41" s="110">
        <v>1422</v>
      </c>
      <c r="D41" s="111"/>
      <c r="E41" s="112">
        <v>679</v>
      </c>
      <c r="F41" s="113"/>
      <c r="G41" s="115"/>
      <c r="H41" s="115"/>
      <c r="I41" s="115"/>
      <c r="J41" s="115"/>
      <c r="K41" s="114">
        <f t="shared" si="5"/>
        <v>2101</v>
      </c>
      <c r="L41" s="114"/>
      <c r="M41" s="3"/>
      <c r="N41" s="3"/>
      <c r="O41" s="3"/>
      <c r="P41" s="3"/>
      <c r="Q41" s="3"/>
      <c r="R41" s="3"/>
      <c r="S41" s="3"/>
    </row>
    <row r="42" spans="2:19" ht="15.75" x14ac:dyDescent="0.25">
      <c r="B42" s="4" t="s">
        <v>109</v>
      </c>
      <c r="C42" s="25"/>
      <c r="D42" s="25">
        <v>0</v>
      </c>
      <c r="E42" s="118">
        <v>0</v>
      </c>
      <c r="F42" s="119"/>
      <c r="G42" s="115"/>
      <c r="H42" s="115"/>
      <c r="I42" s="115"/>
      <c r="J42" s="115"/>
      <c r="K42" s="114">
        <f t="shared" si="5"/>
        <v>0</v>
      </c>
      <c r="L42" s="114"/>
      <c r="M42" s="3"/>
      <c r="N42" s="3"/>
      <c r="O42" s="3"/>
      <c r="P42" s="3"/>
      <c r="Q42" s="3"/>
      <c r="R42" s="3"/>
      <c r="S42" s="3"/>
    </row>
    <row r="43" spans="2:19" ht="15.75" x14ac:dyDescent="0.25">
      <c r="B43" s="4" t="s">
        <v>110</v>
      </c>
      <c r="C43" s="112">
        <v>53</v>
      </c>
      <c r="D43" s="113"/>
      <c r="E43" s="112">
        <v>35</v>
      </c>
      <c r="F43" s="113"/>
      <c r="G43" s="115"/>
      <c r="H43" s="115"/>
      <c r="I43" s="115"/>
      <c r="J43" s="115"/>
      <c r="K43" s="114">
        <f t="shared" si="5"/>
        <v>88</v>
      </c>
      <c r="L43" s="114"/>
      <c r="M43" s="3"/>
      <c r="N43" s="3"/>
      <c r="O43" s="3"/>
      <c r="P43" s="3"/>
      <c r="Q43" s="3"/>
      <c r="R43" s="3"/>
      <c r="S43" s="3"/>
    </row>
    <row r="44" spans="2:19" ht="15.75" x14ac:dyDescent="0.25">
      <c r="B44" s="4" t="s">
        <v>111</v>
      </c>
      <c r="C44" s="110">
        <v>1595</v>
      </c>
      <c r="D44" s="111"/>
      <c r="E44" s="112">
        <v>228</v>
      </c>
      <c r="F44" s="113"/>
      <c r="G44" s="115"/>
      <c r="H44" s="115"/>
      <c r="I44" s="115"/>
      <c r="J44" s="115"/>
      <c r="K44" s="114">
        <f t="shared" si="5"/>
        <v>1823</v>
      </c>
      <c r="L44" s="114"/>
      <c r="M44" s="3"/>
      <c r="N44" s="3"/>
      <c r="O44" s="3"/>
      <c r="P44" s="3"/>
      <c r="Q44" s="3"/>
      <c r="R44" s="3"/>
      <c r="S44" s="3"/>
    </row>
    <row r="45" spans="2:19" ht="15.75" x14ac:dyDescent="0.25">
      <c r="B45" s="4" t="s">
        <v>112</v>
      </c>
      <c r="C45" s="112">
        <v>191</v>
      </c>
      <c r="D45" s="113"/>
      <c r="E45" s="112">
        <v>191</v>
      </c>
      <c r="F45" s="113"/>
      <c r="G45" s="115"/>
      <c r="H45" s="115"/>
      <c r="I45" s="115"/>
      <c r="J45" s="115"/>
      <c r="K45" s="114">
        <f t="shared" si="5"/>
        <v>382</v>
      </c>
      <c r="L45" s="114"/>
      <c r="M45" s="3"/>
      <c r="N45" s="3"/>
      <c r="O45" s="3"/>
      <c r="P45" s="3"/>
      <c r="Q45" s="3"/>
      <c r="R45" s="3"/>
      <c r="S45" s="3"/>
    </row>
    <row r="46" spans="2:19" ht="15.75" x14ac:dyDescent="0.25">
      <c r="B46" s="4" t="s">
        <v>113</v>
      </c>
      <c r="C46" s="115">
        <v>0</v>
      </c>
      <c r="D46" s="115"/>
      <c r="E46" s="118">
        <v>0</v>
      </c>
      <c r="F46" s="119"/>
      <c r="G46" s="115"/>
      <c r="H46" s="115"/>
      <c r="I46" s="115"/>
      <c r="J46" s="115"/>
      <c r="K46" s="114">
        <f t="shared" si="5"/>
        <v>0</v>
      </c>
      <c r="L46" s="114"/>
      <c r="M46" s="3"/>
      <c r="N46" s="3"/>
      <c r="O46" s="3"/>
      <c r="P46" s="3"/>
      <c r="Q46" s="3"/>
      <c r="R46" s="3"/>
      <c r="S46" s="3"/>
    </row>
    <row r="47" spans="2:19" ht="15.75" x14ac:dyDescent="0.25">
      <c r="B47" s="4" t="s">
        <v>114</v>
      </c>
      <c r="C47" s="112">
        <v>248</v>
      </c>
      <c r="D47" s="113"/>
      <c r="E47" s="112">
        <v>96</v>
      </c>
      <c r="F47" s="113"/>
      <c r="G47" s="115"/>
      <c r="H47" s="115"/>
      <c r="I47" s="115"/>
      <c r="J47" s="115"/>
      <c r="K47" s="114">
        <f t="shared" si="5"/>
        <v>344</v>
      </c>
      <c r="L47" s="114"/>
      <c r="M47" s="3"/>
      <c r="N47" s="3"/>
      <c r="O47" s="3"/>
      <c r="P47" s="3"/>
      <c r="Q47" s="3"/>
      <c r="R47" s="3"/>
      <c r="S47" s="3"/>
    </row>
    <row r="48" spans="2:19" ht="15.75" x14ac:dyDescent="0.25">
      <c r="B48" s="4" t="s">
        <v>115</v>
      </c>
      <c r="C48" s="112">
        <v>531</v>
      </c>
      <c r="D48" s="113"/>
      <c r="E48" s="112">
        <v>583</v>
      </c>
      <c r="F48" s="113"/>
      <c r="G48" s="115"/>
      <c r="H48" s="115"/>
      <c r="I48" s="115"/>
      <c r="J48" s="115"/>
      <c r="K48" s="114">
        <f t="shared" si="5"/>
        <v>1114</v>
      </c>
      <c r="L48" s="114"/>
      <c r="M48" s="3"/>
      <c r="N48" s="3"/>
      <c r="O48" s="3"/>
      <c r="P48" s="3"/>
      <c r="Q48" s="3"/>
      <c r="R48" s="3"/>
      <c r="S48" s="3"/>
    </row>
    <row r="49" spans="2:19" ht="15.75" x14ac:dyDescent="0.25">
      <c r="B49" s="4" t="s">
        <v>116</v>
      </c>
      <c r="C49" s="115">
        <v>0</v>
      </c>
      <c r="D49" s="115"/>
      <c r="E49" s="118">
        <v>0</v>
      </c>
      <c r="F49" s="119"/>
      <c r="G49" s="115"/>
      <c r="H49" s="115"/>
      <c r="I49" s="115"/>
      <c r="J49" s="115"/>
      <c r="K49" s="114">
        <f t="shared" si="5"/>
        <v>0</v>
      </c>
      <c r="L49" s="114"/>
      <c r="M49" s="3"/>
      <c r="N49" s="3"/>
      <c r="O49" s="3"/>
      <c r="P49" s="3"/>
      <c r="Q49" s="3"/>
      <c r="R49" s="3"/>
      <c r="S49" s="3"/>
    </row>
    <row r="50" spans="2:19" ht="15.75" x14ac:dyDescent="0.25">
      <c r="B50" s="4" t="s">
        <v>117</v>
      </c>
      <c r="C50" s="112">
        <v>230</v>
      </c>
      <c r="D50" s="113"/>
      <c r="E50" s="112">
        <v>148</v>
      </c>
      <c r="F50" s="113"/>
      <c r="G50" s="116"/>
      <c r="H50" s="117"/>
      <c r="I50" s="116"/>
      <c r="J50" s="117"/>
      <c r="K50" s="114">
        <f t="shared" si="5"/>
        <v>378</v>
      </c>
      <c r="L50" s="114"/>
      <c r="M50" s="3"/>
      <c r="N50" s="3"/>
      <c r="O50" s="3"/>
      <c r="P50" s="3"/>
      <c r="Q50" s="3"/>
      <c r="R50" s="3"/>
      <c r="S50" s="3"/>
    </row>
    <row r="51" spans="2:19" ht="15.75" x14ac:dyDescent="0.25">
      <c r="B51" s="54" t="s">
        <v>6</v>
      </c>
      <c r="C51" s="122">
        <f>+SUM(C40:D50)</f>
        <v>11714</v>
      </c>
      <c r="D51" s="122"/>
      <c r="E51" s="122">
        <f>+SUM(E40:F50)</f>
        <v>6991</v>
      </c>
      <c r="F51" s="122"/>
      <c r="G51" s="122">
        <f>+SUM(G40:H50)</f>
        <v>0</v>
      </c>
      <c r="H51" s="122"/>
      <c r="I51" s="122">
        <f>+SUM(I40:J50)</f>
        <v>0</v>
      </c>
      <c r="J51" s="122"/>
      <c r="K51" s="122">
        <f>+SUM(K40:L50)</f>
        <v>18705</v>
      </c>
      <c r="L51" s="122"/>
      <c r="M51" s="3"/>
      <c r="N51" s="3"/>
      <c r="O51" s="3"/>
      <c r="P51" s="3"/>
      <c r="Q51" s="3"/>
      <c r="R51" s="3"/>
      <c r="S51" s="3"/>
    </row>
    <row r="52" spans="2:19" ht="15.75" x14ac:dyDescent="0.25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2:19" ht="15.75" x14ac:dyDescent="0.25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2:19" ht="15.75" x14ac:dyDescent="0.25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2:19" ht="15.75" x14ac:dyDescent="0.25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2:19" ht="15.75" x14ac:dyDescent="0.25">
      <c r="B56" s="120" t="s">
        <v>118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3"/>
      <c r="N56" s="3"/>
      <c r="O56" s="3"/>
      <c r="P56" s="3"/>
      <c r="Q56" s="3"/>
      <c r="R56" s="3"/>
      <c r="S56" s="3"/>
    </row>
    <row r="57" spans="2:19" ht="15.75" x14ac:dyDescent="0.25">
      <c r="B57" s="121" t="s">
        <v>119</v>
      </c>
      <c r="C57" s="101" t="s">
        <v>2</v>
      </c>
      <c r="D57" s="101"/>
      <c r="E57" s="101" t="s">
        <v>3</v>
      </c>
      <c r="F57" s="101"/>
      <c r="G57" s="101" t="s">
        <v>4</v>
      </c>
      <c r="H57" s="101"/>
      <c r="I57" s="101" t="s">
        <v>5</v>
      </c>
      <c r="J57" s="101"/>
      <c r="K57" s="121" t="s">
        <v>6</v>
      </c>
      <c r="L57" s="121"/>
      <c r="M57" s="3"/>
      <c r="N57" s="3"/>
      <c r="O57" s="3"/>
      <c r="P57" s="3"/>
      <c r="Q57" s="3"/>
      <c r="R57" s="3"/>
      <c r="S57" s="3"/>
    </row>
    <row r="58" spans="2:19" ht="15.75" x14ac:dyDescent="0.25">
      <c r="B58" s="121"/>
      <c r="C58" s="101" t="s">
        <v>106</v>
      </c>
      <c r="D58" s="101"/>
      <c r="E58" s="101" t="s">
        <v>106</v>
      </c>
      <c r="F58" s="101"/>
      <c r="G58" s="101" t="s">
        <v>106</v>
      </c>
      <c r="H58" s="101"/>
      <c r="I58" s="101" t="s">
        <v>106</v>
      </c>
      <c r="J58" s="101"/>
      <c r="K58" s="121"/>
      <c r="L58" s="121"/>
      <c r="M58" s="3"/>
      <c r="N58" s="3"/>
      <c r="O58" s="3"/>
      <c r="P58" s="3"/>
      <c r="Q58" s="3"/>
      <c r="R58" s="3"/>
      <c r="S58" s="3"/>
    </row>
    <row r="59" spans="2:19" ht="15.75" x14ac:dyDescent="0.25">
      <c r="B59" s="4" t="s">
        <v>120</v>
      </c>
      <c r="C59" s="110">
        <v>2930</v>
      </c>
      <c r="D59" s="111"/>
      <c r="E59" s="118">
        <f>[1]CuadroFinal!F15</f>
        <v>2492</v>
      </c>
      <c r="F59" s="119"/>
      <c r="G59" s="118"/>
      <c r="H59" s="119"/>
      <c r="I59" s="118"/>
      <c r="J59" s="119"/>
      <c r="K59" s="123">
        <f t="shared" ref="K59:K66" si="6">+SUM(C59:J59)</f>
        <v>5422</v>
      </c>
      <c r="L59" s="124"/>
      <c r="M59" s="3"/>
      <c r="N59" s="3"/>
      <c r="O59" s="3"/>
      <c r="P59" s="3"/>
      <c r="Q59" s="3"/>
      <c r="R59" s="3"/>
      <c r="S59" s="3"/>
    </row>
    <row r="60" spans="2:19" ht="15.75" x14ac:dyDescent="0.25">
      <c r="B60" s="4" t="s">
        <v>121</v>
      </c>
      <c r="C60" s="112">
        <v>608</v>
      </c>
      <c r="D60" s="113"/>
      <c r="E60" s="118">
        <f>[1]CuadroFinal!F16</f>
        <v>320</v>
      </c>
      <c r="F60" s="119"/>
      <c r="G60" s="115"/>
      <c r="H60" s="115"/>
      <c r="I60" s="115"/>
      <c r="J60" s="115"/>
      <c r="K60" s="114">
        <f t="shared" si="6"/>
        <v>928</v>
      </c>
      <c r="L60" s="114"/>
    </row>
    <row r="61" spans="2:19" ht="15.75" x14ac:dyDescent="0.25">
      <c r="B61" s="4" t="s">
        <v>122</v>
      </c>
      <c r="C61" s="110">
        <v>8835</v>
      </c>
      <c r="D61" s="111"/>
      <c r="E61" s="118">
        <f>[1]CuadroFinal!F17</f>
        <v>7172</v>
      </c>
      <c r="F61" s="119"/>
      <c r="G61" s="115"/>
      <c r="H61" s="115"/>
      <c r="I61" s="115"/>
      <c r="J61" s="115"/>
      <c r="K61" s="114">
        <f t="shared" si="6"/>
        <v>16007</v>
      </c>
      <c r="L61" s="114"/>
    </row>
    <row r="62" spans="2:19" ht="15.75" x14ac:dyDescent="0.25">
      <c r="B62" s="4" t="s">
        <v>123</v>
      </c>
      <c r="C62" s="110">
        <v>2688</v>
      </c>
      <c r="D62" s="111"/>
      <c r="E62" s="118">
        <f>[1]CuadroFinal!F18</f>
        <v>1960</v>
      </c>
      <c r="F62" s="119"/>
      <c r="G62" s="115"/>
      <c r="H62" s="115"/>
      <c r="I62" s="115"/>
      <c r="J62" s="115"/>
      <c r="K62" s="114">
        <f t="shared" si="6"/>
        <v>4648</v>
      </c>
      <c r="L62" s="114"/>
    </row>
    <row r="63" spans="2:19" ht="15.75" x14ac:dyDescent="0.25">
      <c r="B63" s="4" t="s">
        <v>124</v>
      </c>
      <c r="C63" s="112">
        <v>218</v>
      </c>
      <c r="D63" s="113"/>
      <c r="E63" s="118">
        <f>[1]CuadroFinal!F19</f>
        <v>166</v>
      </c>
      <c r="F63" s="119"/>
      <c r="G63" s="115"/>
      <c r="H63" s="115"/>
      <c r="I63" s="115"/>
      <c r="J63" s="115"/>
      <c r="K63" s="114">
        <f t="shared" si="6"/>
        <v>384</v>
      </c>
      <c r="L63" s="114"/>
    </row>
    <row r="64" spans="2:19" ht="15.75" x14ac:dyDescent="0.25">
      <c r="B64" s="4" t="s">
        <v>125</v>
      </c>
      <c r="C64" s="110">
        <v>2464</v>
      </c>
      <c r="D64" s="111"/>
      <c r="E64" s="118">
        <f>[1]CuadroFinal!F20</f>
        <v>2267</v>
      </c>
      <c r="F64" s="119"/>
      <c r="G64" s="115"/>
      <c r="H64" s="115"/>
      <c r="I64" s="115"/>
      <c r="J64" s="115"/>
      <c r="K64" s="114">
        <f t="shared" si="6"/>
        <v>4731</v>
      </c>
      <c r="L64" s="114"/>
      <c r="M64" s="11"/>
      <c r="N64" s="11"/>
      <c r="O64" s="11"/>
      <c r="P64" s="11"/>
      <c r="Q64" s="11"/>
      <c r="R64" s="11"/>
      <c r="S64" s="11"/>
    </row>
    <row r="65" spans="2:19" ht="15.75" x14ac:dyDescent="0.25">
      <c r="B65" s="4" t="s">
        <v>126</v>
      </c>
      <c r="C65" s="110">
        <v>3235</v>
      </c>
      <c r="D65" s="111"/>
      <c r="E65" s="118">
        <f>[1]CuadroFinal!F21</f>
        <v>3493</v>
      </c>
      <c r="F65" s="119"/>
      <c r="G65" s="115"/>
      <c r="H65" s="115"/>
      <c r="I65" s="115"/>
      <c r="J65" s="115"/>
      <c r="K65" s="114">
        <f t="shared" si="6"/>
        <v>6728</v>
      </c>
      <c r="L65" s="114"/>
      <c r="M65" s="8"/>
      <c r="N65" s="8"/>
      <c r="O65" s="8"/>
      <c r="P65" s="8"/>
      <c r="Q65" s="8"/>
      <c r="R65" s="8"/>
      <c r="S65" s="125"/>
    </row>
    <row r="66" spans="2:19" ht="15.75" x14ac:dyDescent="0.25">
      <c r="B66" s="4" t="s">
        <v>127</v>
      </c>
      <c r="C66" s="110">
        <v>1339</v>
      </c>
      <c r="D66" s="111"/>
      <c r="E66" s="118">
        <f>[1]CuadroFinal!F22</f>
        <v>919</v>
      </c>
      <c r="F66" s="119"/>
      <c r="G66" s="115"/>
      <c r="H66" s="115"/>
      <c r="I66" s="115"/>
      <c r="J66" s="115"/>
      <c r="K66" s="114">
        <f t="shared" si="6"/>
        <v>2258</v>
      </c>
      <c r="L66" s="114"/>
      <c r="M66" s="12"/>
      <c r="N66" s="12"/>
      <c r="O66" s="12"/>
      <c r="P66" s="12"/>
      <c r="Q66" s="12"/>
      <c r="R66" s="12"/>
      <c r="S66" s="125"/>
    </row>
    <row r="67" spans="2:19" ht="15.75" x14ac:dyDescent="0.25">
      <c r="B67" s="54" t="s">
        <v>6</v>
      </c>
      <c r="C67" s="122">
        <f>+SUM(C59:D66)</f>
        <v>22317</v>
      </c>
      <c r="D67" s="122"/>
      <c r="E67" s="122">
        <f>+SUM(E59:F66)</f>
        <v>18789</v>
      </c>
      <c r="F67" s="122"/>
      <c r="G67" s="122">
        <f>+SUM(G59:H66)</f>
        <v>0</v>
      </c>
      <c r="H67" s="122"/>
      <c r="I67" s="122">
        <f>+SUM(I59:J66)</f>
        <v>0</v>
      </c>
      <c r="J67" s="122"/>
      <c r="K67" s="122">
        <f>+SUM(K59:L66)</f>
        <v>41106</v>
      </c>
      <c r="L67" s="122"/>
      <c r="M67" s="13"/>
      <c r="O67" s="13"/>
      <c r="P67" s="13"/>
      <c r="Q67" s="15"/>
      <c r="R67" s="14"/>
      <c r="S67" s="16"/>
    </row>
    <row r="68" spans="2:19" ht="15.75" x14ac:dyDescent="0.25">
      <c r="M68" s="13"/>
      <c r="O68" s="13"/>
      <c r="P68" s="13"/>
      <c r="Q68" s="15"/>
      <c r="R68" s="14"/>
      <c r="S68" s="16"/>
    </row>
    <row r="69" spans="2:19" ht="15.75" x14ac:dyDescent="0.25">
      <c r="M69" s="13"/>
      <c r="O69" s="13"/>
      <c r="P69" s="13"/>
      <c r="Q69" s="15"/>
      <c r="R69" s="14"/>
      <c r="S69" s="16"/>
    </row>
    <row r="70" spans="2:19" ht="15.75" x14ac:dyDescent="0.25">
      <c r="M70" s="13"/>
      <c r="O70" s="13"/>
      <c r="P70" s="13"/>
      <c r="Q70" s="15"/>
      <c r="R70" s="14"/>
      <c r="S70" s="16"/>
    </row>
    <row r="71" spans="2:19" ht="15.75" x14ac:dyDescent="0.25">
      <c r="M71" s="13"/>
      <c r="O71" s="13"/>
      <c r="P71" s="13"/>
      <c r="Q71" s="15"/>
      <c r="R71" s="14"/>
      <c r="S71" s="16"/>
    </row>
    <row r="72" spans="2:19" ht="15.75" x14ac:dyDescent="0.25">
      <c r="M72" s="13"/>
      <c r="O72" s="13"/>
      <c r="P72" s="13"/>
      <c r="Q72" s="15"/>
      <c r="R72" s="14"/>
      <c r="S72" s="16"/>
    </row>
    <row r="73" spans="2:19" ht="15.75" x14ac:dyDescent="0.25">
      <c r="B73" s="120" t="s">
        <v>128</v>
      </c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3"/>
      <c r="O73" s="13"/>
      <c r="P73" s="13"/>
      <c r="Q73" s="15"/>
      <c r="R73" s="14"/>
      <c r="S73" s="16"/>
    </row>
    <row r="74" spans="2:19" ht="15.75" x14ac:dyDescent="0.25">
      <c r="B74" s="121" t="s">
        <v>129</v>
      </c>
      <c r="C74" s="101" t="s">
        <v>2</v>
      </c>
      <c r="D74" s="101"/>
      <c r="E74" s="101" t="s">
        <v>3</v>
      </c>
      <c r="F74" s="101"/>
      <c r="G74" s="101" t="s">
        <v>4</v>
      </c>
      <c r="H74" s="101"/>
      <c r="I74" s="101" t="s">
        <v>5</v>
      </c>
      <c r="J74" s="101"/>
      <c r="K74" s="121" t="s">
        <v>6</v>
      </c>
      <c r="L74" s="121"/>
      <c r="M74" s="13"/>
      <c r="O74" s="13"/>
      <c r="P74" s="13"/>
      <c r="Q74" s="15"/>
      <c r="R74" s="14"/>
      <c r="S74" s="16"/>
    </row>
    <row r="75" spans="2:19" ht="15.75" x14ac:dyDescent="0.25">
      <c r="B75" s="121"/>
      <c r="C75" s="101" t="s">
        <v>106</v>
      </c>
      <c r="D75" s="101"/>
      <c r="E75" s="101" t="s">
        <v>106</v>
      </c>
      <c r="F75" s="101"/>
      <c r="G75" s="101" t="s">
        <v>106</v>
      </c>
      <c r="H75" s="101"/>
      <c r="I75" s="101" t="s">
        <v>106</v>
      </c>
      <c r="J75" s="101"/>
      <c r="K75" s="121"/>
      <c r="L75" s="121"/>
      <c r="M75" s="13"/>
      <c r="O75" s="13"/>
      <c r="P75" s="13"/>
      <c r="Q75" s="15"/>
      <c r="R75" s="14"/>
      <c r="S75" s="16"/>
    </row>
    <row r="76" spans="2:19" ht="15.75" x14ac:dyDescent="0.25">
      <c r="B76" s="4" t="s">
        <v>130</v>
      </c>
      <c r="C76" s="110">
        <v>8610</v>
      </c>
      <c r="D76" s="111"/>
      <c r="E76" s="118">
        <v>8071</v>
      </c>
      <c r="F76" s="119"/>
      <c r="G76" s="115"/>
      <c r="H76" s="115"/>
      <c r="I76" s="115"/>
      <c r="J76" s="115"/>
      <c r="K76" s="114">
        <f>+SUM(C76:J76)</f>
        <v>16681</v>
      </c>
      <c r="L76" s="114"/>
      <c r="M76" s="13"/>
      <c r="O76" s="13"/>
      <c r="P76" s="13"/>
      <c r="Q76" s="15"/>
      <c r="R76" s="14"/>
      <c r="S76" s="16"/>
    </row>
    <row r="77" spans="2:19" ht="15.75" x14ac:dyDescent="0.25">
      <c r="B77" s="4" t="s">
        <v>131</v>
      </c>
      <c r="C77" s="110">
        <v>12140</v>
      </c>
      <c r="D77" s="111"/>
      <c r="E77" s="118">
        <v>9325</v>
      </c>
      <c r="F77" s="119"/>
      <c r="G77" s="115"/>
      <c r="H77" s="115"/>
      <c r="I77" s="115"/>
      <c r="J77" s="115"/>
      <c r="K77" s="114">
        <f t="shared" ref="K77:K79" si="7">+SUM(C77:J77)</f>
        <v>21465</v>
      </c>
      <c r="L77" s="114"/>
      <c r="M77" s="13"/>
      <c r="O77" s="13"/>
      <c r="P77" s="13"/>
      <c r="Q77" s="15"/>
      <c r="R77" s="14"/>
      <c r="S77" s="16"/>
    </row>
    <row r="78" spans="2:19" ht="15.75" x14ac:dyDescent="0.25">
      <c r="B78" s="4" t="s">
        <v>132</v>
      </c>
      <c r="C78" s="110">
        <v>1551</v>
      </c>
      <c r="D78" s="111"/>
      <c r="E78" s="118">
        <f>[1]CuadroFinal!F32</f>
        <v>1309</v>
      </c>
      <c r="F78" s="119"/>
      <c r="G78" s="115"/>
      <c r="H78" s="115"/>
      <c r="I78" s="115"/>
      <c r="J78" s="115"/>
      <c r="K78" s="114">
        <f t="shared" si="7"/>
        <v>2860</v>
      </c>
      <c r="L78" s="114"/>
      <c r="M78" s="14"/>
      <c r="N78" s="14"/>
      <c r="O78" s="14"/>
      <c r="P78" s="14"/>
      <c r="Q78" s="14"/>
      <c r="R78" s="14"/>
      <c r="S78" s="14"/>
    </row>
    <row r="79" spans="2:19" ht="15.75" x14ac:dyDescent="0.25">
      <c r="B79" s="4" t="s">
        <v>133</v>
      </c>
      <c r="C79" s="112">
        <v>16</v>
      </c>
      <c r="D79" s="113"/>
      <c r="E79" s="118">
        <f>[1]CuadroFinal!F33</f>
        <v>84</v>
      </c>
      <c r="F79" s="119"/>
      <c r="G79" s="115"/>
      <c r="H79" s="115"/>
      <c r="I79" s="115"/>
      <c r="J79" s="115"/>
      <c r="K79" s="114">
        <f t="shared" si="7"/>
        <v>100</v>
      </c>
      <c r="L79" s="114"/>
    </row>
    <row r="80" spans="2:19" ht="15.75" x14ac:dyDescent="0.25">
      <c r="B80" s="54" t="s">
        <v>6</v>
      </c>
      <c r="C80" s="122">
        <f>+SUM(C76:D79)</f>
        <v>22317</v>
      </c>
      <c r="D80" s="122"/>
      <c r="E80" s="122">
        <f>+SUM(E76:F79)</f>
        <v>18789</v>
      </c>
      <c r="F80" s="122"/>
      <c r="G80" s="122">
        <f>+SUM(G76:H79)</f>
        <v>0</v>
      </c>
      <c r="H80" s="122"/>
      <c r="I80" s="122">
        <f>+SUM(I76:J79)</f>
        <v>0</v>
      </c>
      <c r="J80" s="122"/>
      <c r="K80" s="122">
        <f>+SUM(K76:L79)</f>
        <v>41106</v>
      </c>
      <c r="L80" s="122"/>
    </row>
    <row r="85" spans="2:12" ht="15.75" x14ac:dyDescent="0.25">
      <c r="B85" s="120" t="s">
        <v>134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</row>
    <row r="86" spans="2:12" ht="15.75" x14ac:dyDescent="0.25">
      <c r="B86" s="121" t="s">
        <v>135</v>
      </c>
      <c r="C86" s="101" t="s">
        <v>2</v>
      </c>
      <c r="D86" s="101"/>
      <c r="E86" s="101" t="s">
        <v>3</v>
      </c>
      <c r="F86" s="101"/>
      <c r="G86" s="101" t="s">
        <v>4</v>
      </c>
      <c r="H86" s="101"/>
      <c r="I86" s="101" t="s">
        <v>5</v>
      </c>
      <c r="J86" s="101"/>
      <c r="K86" s="121" t="s">
        <v>6</v>
      </c>
      <c r="L86" s="121"/>
    </row>
    <row r="87" spans="2:12" ht="15.75" x14ac:dyDescent="0.25">
      <c r="B87" s="121"/>
      <c r="C87" s="101" t="s">
        <v>106</v>
      </c>
      <c r="D87" s="101"/>
      <c r="E87" s="101" t="s">
        <v>106</v>
      </c>
      <c r="F87" s="101"/>
      <c r="G87" s="101" t="s">
        <v>106</v>
      </c>
      <c r="H87" s="101"/>
      <c r="I87" s="101" t="s">
        <v>106</v>
      </c>
      <c r="J87" s="101"/>
      <c r="K87" s="121"/>
      <c r="L87" s="121"/>
    </row>
    <row r="88" spans="2:12" ht="15.75" x14ac:dyDescent="0.25">
      <c r="B88" s="4" t="s">
        <v>136</v>
      </c>
      <c r="C88" s="110">
        <v>19876</v>
      </c>
      <c r="D88" s="111"/>
      <c r="E88" s="118">
        <v>16716</v>
      </c>
      <c r="F88" s="119"/>
      <c r="G88" s="115"/>
      <c r="H88" s="115"/>
      <c r="I88" s="115"/>
      <c r="J88" s="115"/>
      <c r="K88" s="114">
        <f>+SUM(C88:J88)</f>
        <v>36592</v>
      </c>
      <c r="L88" s="114"/>
    </row>
    <row r="89" spans="2:12" ht="15.75" x14ac:dyDescent="0.25">
      <c r="B89" s="4" t="s">
        <v>137</v>
      </c>
      <c r="C89" s="110">
        <v>2425</v>
      </c>
      <c r="D89" s="111"/>
      <c r="E89" s="118">
        <v>1989</v>
      </c>
      <c r="F89" s="119"/>
      <c r="G89" s="115"/>
      <c r="H89" s="115"/>
      <c r="I89" s="115"/>
      <c r="J89" s="115"/>
      <c r="K89" s="114">
        <f t="shared" ref="K89:K90" si="8">+SUM(C89:J89)</f>
        <v>4414</v>
      </c>
      <c r="L89" s="114"/>
    </row>
    <row r="90" spans="2:12" ht="15.75" x14ac:dyDescent="0.25">
      <c r="B90" s="4" t="s">
        <v>138</v>
      </c>
      <c r="C90" s="112">
        <v>16</v>
      </c>
      <c r="D90" s="113"/>
      <c r="E90" s="118">
        <v>84</v>
      </c>
      <c r="F90" s="119"/>
      <c r="G90" s="115"/>
      <c r="H90" s="115"/>
      <c r="I90" s="115"/>
      <c r="J90" s="115"/>
      <c r="K90" s="114">
        <f t="shared" si="8"/>
        <v>100</v>
      </c>
      <c r="L90" s="114"/>
    </row>
    <row r="91" spans="2:12" ht="15.75" x14ac:dyDescent="0.25">
      <c r="B91" s="54" t="s">
        <v>6</v>
      </c>
      <c r="C91" s="122">
        <f>+SUM(C88:D90)</f>
        <v>22317</v>
      </c>
      <c r="D91" s="122"/>
      <c r="E91" s="122">
        <f>+SUM(E88:F90)</f>
        <v>18789</v>
      </c>
      <c r="F91" s="122"/>
      <c r="G91" s="122">
        <f>+SUM(G88:H90)</f>
        <v>0</v>
      </c>
      <c r="H91" s="122"/>
      <c r="I91" s="122">
        <f>+SUM(I88:J90)</f>
        <v>0</v>
      </c>
      <c r="J91" s="122"/>
      <c r="K91" s="122">
        <f>+SUM(K88:L90)</f>
        <v>41106</v>
      </c>
      <c r="L91" s="122"/>
    </row>
    <row r="237" spans="14:15" x14ac:dyDescent="0.25">
      <c r="N237" s="1"/>
    </row>
    <row r="238" spans="14:15" x14ac:dyDescent="0.25">
      <c r="N238" s="1"/>
      <c r="O238" s="1"/>
    </row>
    <row r="239" spans="14:15" x14ac:dyDescent="0.25">
      <c r="N239" s="1"/>
      <c r="O239" s="1"/>
    </row>
    <row r="240" spans="14:15" x14ac:dyDescent="0.25">
      <c r="N240" s="1"/>
      <c r="O240" s="1"/>
    </row>
    <row r="241" spans="14:15" x14ac:dyDescent="0.25">
      <c r="N241" s="1"/>
      <c r="O241" s="1"/>
    </row>
    <row r="242" spans="14:15" x14ac:dyDescent="0.25">
      <c r="N242" s="1"/>
      <c r="O242" s="1"/>
    </row>
    <row r="243" spans="14:15" x14ac:dyDescent="0.25">
      <c r="N243" s="1"/>
      <c r="O243" s="1"/>
    </row>
    <row r="244" spans="14:15" x14ac:dyDescent="0.25">
      <c r="N244" s="1"/>
      <c r="O244" s="1"/>
    </row>
    <row r="245" spans="14:15" x14ac:dyDescent="0.25">
      <c r="N245" s="1"/>
      <c r="O245" s="1"/>
    </row>
    <row r="246" spans="14:15" x14ac:dyDescent="0.25">
      <c r="N246" s="1"/>
      <c r="O246" s="1"/>
    </row>
    <row r="247" spans="14:15" x14ac:dyDescent="0.25">
      <c r="N247" s="1"/>
      <c r="O247" s="1"/>
    </row>
    <row r="248" spans="14:15" x14ac:dyDescent="0.25">
      <c r="N248" s="1"/>
      <c r="O248" s="1"/>
    </row>
    <row r="249" spans="14:15" x14ac:dyDescent="0.25">
      <c r="N249" s="1"/>
      <c r="O249" s="1"/>
    </row>
    <row r="250" spans="14:15" x14ac:dyDescent="0.25">
      <c r="N250" s="1"/>
      <c r="O250" s="1"/>
    </row>
    <row r="251" spans="14:15" x14ac:dyDescent="0.25">
      <c r="N251" s="1"/>
      <c r="O251" s="1"/>
    </row>
    <row r="252" spans="14:15" x14ac:dyDescent="0.25">
      <c r="N252" s="1"/>
      <c r="O252" s="1"/>
    </row>
    <row r="253" spans="14:15" x14ac:dyDescent="0.25">
      <c r="N253" s="1"/>
      <c r="O253" s="1"/>
    </row>
    <row r="254" spans="14:15" x14ac:dyDescent="0.25">
      <c r="N254" s="1"/>
      <c r="O254" s="1"/>
    </row>
    <row r="255" spans="14:15" x14ac:dyDescent="0.25">
      <c r="N255" s="1"/>
      <c r="O255" s="1"/>
    </row>
    <row r="256" spans="14:15" x14ac:dyDescent="0.25">
      <c r="N256" s="1"/>
      <c r="O256" s="1"/>
    </row>
    <row r="257" spans="14:15" x14ac:dyDescent="0.25">
      <c r="N257" s="1"/>
      <c r="O257" s="1"/>
    </row>
    <row r="258" spans="14:15" x14ac:dyDescent="0.25">
      <c r="N258" s="1"/>
      <c r="O258" s="1"/>
    </row>
    <row r="259" spans="14:15" x14ac:dyDescent="0.25">
      <c r="N259" s="1"/>
      <c r="O259" s="1"/>
    </row>
    <row r="260" spans="14:15" x14ac:dyDescent="0.25">
      <c r="N260" s="1"/>
      <c r="O260" s="1"/>
    </row>
    <row r="261" spans="14:15" x14ac:dyDescent="0.25">
      <c r="N261" s="1"/>
      <c r="O261" s="1"/>
    </row>
    <row r="262" spans="14:15" x14ac:dyDescent="0.25">
      <c r="N262" s="1"/>
      <c r="O262" s="1"/>
    </row>
    <row r="263" spans="14:15" x14ac:dyDescent="0.25">
      <c r="N263" s="1"/>
      <c r="O263" s="1"/>
    </row>
    <row r="264" spans="14:15" x14ac:dyDescent="0.25">
      <c r="N264" s="1"/>
      <c r="O264" s="1"/>
    </row>
    <row r="265" spans="14:15" x14ac:dyDescent="0.25">
      <c r="N265" s="1"/>
      <c r="O265" s="1"/>
    </row>
    <row r="266" spans="14:15" x14ac:dyDescent="0.25">
      <c r="N266" s="1"/>
      <c r="O266" s="1"/>
    </row>
    <row r="267" spans="14:15" x14ac:dyDescent="0.25">
      <c r="N267" s="1"/>
      <c r="O267" s="1"/>
    </row>
    <row r="268" spans="14:15" x14ac:dyDescent="0.25">
      <c r="N268" s="1"/>
      <c r="O268" s="1"/>
    </row>
    <row r="269" spans="14:15" x14ac:dyDescent="0.25">
      <c r="N269" s="1"/>
      <c r="O269" s="1"/>
    </row>
    <row r="270" spans="14:15" x14ac:dyDescent="0.25">
      <c r="N270" s="1"/>
      <c r="O270" s="1"/>
    </row>
    <row r="271" spans="14:15" x14ac:dyDescent="0.25">
      <c r="N271" s="1"/>
      <c r="O271" s="1"/>
    </row>
    <row r="272" spans="14:15" x14ac:dyDescent="0.25">
      <c r="N272" s="1"/>
      <c r="O272" s="1"/>
    </row>
    <row r="273" spans="14:15" x14ac:dyDescent="0.25">
      <c r="N273" s="1"/>
      <c r="O273" s="1"/>
    </row>
    <row r="274" spans="14:15" x14ac:dyDescent="0.25">
      <c r="N274" s="1"/>
      <c r="O274" s="1"/>
    </row>
    <row r="275" spans="14:15" x14ac:dyDescent="0.25">
      <c r="N275" s="1"/>
      <c r="O275" s="1"/>
    </row>
    <row r="276" spans="14:15" x14ac:dyDescent="0.25">
      <c r="N276" s="1"/>
      <c r="O276" s="1"/>
    </row>
    <row r="277" spans="14:15" x14ac:dyDescent="0.25">
      <c r="N277" s="1"/>
      <c r="O277" s="1"/>
    </row>
    <row r="278" spans="14:15" x14ac:dyDescent="0.25">
      <c r="N278" s="1"/>
      <c r="O278" s="1"/>
    </row>
    <row r="279" spans="14:15" x14ac:dyDescent="0.25">
      <c r="N279" s="1"/>
      <c r="O279" s="1"/>
    </row>
    <row r="280" spans="14:15" x14ac:dyDescent="0.25">
      <c r="N280" s="1"/>
      <c r="O280" s="1"/>
    </row>
    <row r="281" spans="14:15" x14ac:dyDescent="0.25">
      <c r="N281" s="1"/>
      <c r="O281" s="1"/>
    </row>
    <row r="282" spans="14:15" x14ac:dyDescent="0.25">
      <c r="N282" s="1"/>
      <c r="O282" s="1"/>
    </row>
    <row r="283" spans="14:15" x14ac:dyDescent="0.25">
      <c r="N283" s="1"/>
      <c r="O283" s="1"/>
    </row>
    <row r="284" spans="14:15" x14ac:dyDescent="0.25">
      <c r="N284" s="1"/>
      <c r="O284" s="1"/>
    </row>
    <row r="285" spans="14:15" x14ac:dyDescent="0.25">
      <c r="N285" s="1"/>
      <c r="O285" s="1"/>
    </row>
    <row r="286" spans="14:15" x14ac:dyDescent="0.25">
      <c r="N286" s="1"/>
      <c r="O286" s="1"/>
    </row>
    <row r="287" spans="14:15" x14ac:dyDescent="0.25">
      <c r="N287" s="1"/>
      <c r="O287" s="1"/>
    </row>
    <row r="288" spans="14:15" x14ac:dyDescent="0.25">
      <c r="N288" s="1"/>
      <c r="O288" s="1"/>
    </row>
    <row r="289" spans="14:15" x14ac:dyDescent="0.25">
      <c r="N289" s="1"/>
      <c r="O289" s="1"/>
    </row>
    <row r="290" spans="14:15" x14ac:dyDescent="0.25">
      <c r="N290" s="1"/>
      <c r="O290" s="1"/>
    </row>
    <row r="291" spans="14:15" x14ac:dyDescent="0.25">
      <c r="N291" s="1"/>
      <c r="O291" s="1"/>
    </row>
    <row r="292" spans="14:15" x14ac:dyDescent="0.25">
      <c r="N292" s="1"/>
      <c r="O292" s="1"/>
    </row>
    <row r="293" spans="14:15" x14ac:dyDescent="0.25">
      <c r="N293" s="1"/>
    </row>
    <row r="294" spans="14:15" x14ac:dyDescent="0.25">
      <c r="N294" s="1"/>
    </row>
    <row r="295" spans="14:15" x14ac:dyDescent="0.25">
      <c r="N295" s="1"/>
    </row>
    <row r="296" spans="14:15" x14ac:dyDescent="0.25">
      <c r="N296" s="1"/>
    </row>
    <row r="297" spans="14:15" x14ac:dyDescent="0.25">
      <c r="N297" s="1"/>
    </row>
    <row r="298" spans="14:15" x14ac:dyDescent="0.25">
      <c r="N298" s="1"/>
    </row>
    <row r="299" spans="14:15" x14ac:dyDescent="0.25">
      <c r="N299" s="1"/>
    </row>
    <row r="300" spans="14:15" x14ac:dyDescent="0.25">
      <c r="N300" s="1"/>
    </row>
    <row r="301" spans="14:15" x14ac:dyDescent="0.25">
      <c r="N301" s="1"/>
    </row>
    <row r="302" spans="14:15" x14ac:dyDescent="0.25">
      <c r="N302" s="1"/>
    </row>
    <row r="303" spans="14:15" x14ac:dyDescent="0.25">
      <c r="N303" s="1"/>
    </row>
    <row r="304" spans="14:15" x14ac:dyDescent="0.25">
      <c r="N304" s="1"/>
    </row>
    <row r="305" spans="14:14" x14ac:dyDescent="0.25">
      <c r="N305" s="1"/>
    </row>
    <row r="306" spans="14:14" x14ac:dyDescent="0.25">
      <c r="N306" s="1"/>
    </row>
    <row r="307" spans="14:14" x14ac:dyDescent="0.25">
      <c r="N307" s="1"/>
    </row>
    <row r="308" spans="14:14" x14ac:dyDescent="0.25">
      <c r="N308" s="1"/>
    </row>
    <row r="309" spans="14:14" x14ac:dyDescent="0.25">
      <c r="N309" s="1"/>
    </row>
    <row r="310" spans="14:14" x14ac:dyDescent="0.25">
      <c r="N310" s="1"/>
    </row>
    <row r="311" spans="14:14" x14ac:dyDescent="0.25">
      <c r="N311" s="1"/>
    </row>
    <row r="312" spans="14:14" x14ac:dyDescent="0.25">
      <c r="N312" s="1"/>
    </row>
    <row r="313" spans="14:14" x14ac:dyDescent="0.25">
      <c r="N313" s="1"/>
    </row>
    <row r="314" spans="14:14" x14ac:dyDescent="0.25">
      <c r="N314" s="1"/>
    </row>
    <row r="315" spans="14:14" x14ac:dyDescent="0.25">
      <c r="N315" s="1"/>
    </row>
    <row r="316" spans="14:14" x14ac:dyDescent="0.25">
      <c r="N316" s="1"/>
    </row>
    <row r="317" spans="14:14" x14ac:dyDescent="0.25">
      <c r="N317" s="1"/>
    </row>
    <row r="318" spans="14:14" x14ac:dyDescent="0.25">
      <c r="N318" s="1"/>
    </row>
    <row r="319" spans="14:14" x14ac:dyDescent="0.25">
      <c r="N319" s="1"/>
    </row>
    <row r="320" spans="14:14" x14ac:dyDescent="0.25">
      <c r="N320" s="1"/>
    </row>
    <row r="321" spans="14:14" x14ac:dyDescent="0.25">
      <c r="N321" s="1"/>
    </row>
    <row r="322" spans="14:14" x14ac:dyDescent="0.25">
      <c r="N322" s="1"/>
    </row>
    <row r="323" spans="14:14" x14ac:dyDescent="0.25">
      <c r="N323" s="1"/>
    </row>
    <row r="324" spans="14:14" x14ac:dyDescent="0.25">
      <c r="N324" s="1"/>
    </row>
  </sheetData>
  <mergeCells count="201">
    <mergeCell ref="B38:B39"/>
    <mergeCell ref="S65:S66"/>
    <mergeCell ref="C38:D38"/>
    <mergeCell ref="C39:D39"/>
    <mergeCell ref="K38:L39"/>
    <mergeCell ref="B37:L37"/>
    <mergeCell ref="I39:J39"/>
    <mergeCell ref="B9:B10"/>
    <mergeCell ref="B8:S8"/>
    <mergeCell ref="C9:F9"/>
    <mergeCell ref="G9:J9"/>
    <mergeCell ref="K9:N9"/>
    <mergeCell ref="O9:R9"/>
    <mergeCell ref="S9:S10"/>
    <mergeCell ref="I38:J38"/>
    <mergeCell ref="E39:F39"/>
    <mergeCell ref="E40:F40"/>
    <mergeCell ref="E41:F41"/>
    <mergeCell ref="E44:F44"/>
    <mergeCell ref="E45:F45"/>
    <mergeCell ref="E48:F48"/>
    <mergeCell ref="E49:F49"/>
    <mergeCell ref="G39:H39"/>
    <mergeCell ref="G40:H40"/>
    <mergeCell ref="G41:H41"/>
    <mergeCell ref="G44:H44"/>
    <mergeCell ref="G45:H45"/>
    <mergeCell ref="G48:H48"/>
    <mergeCell ref="G49:H49"/>
    <mergeCell ref="G51:H51"/>
    <mergeCell ref="C49:D49"/>
    <mergeCell ref="C51:D51"/>
    <mergeCell ref="E38:F38"/>
    <mergeCell ref="G38:H38"/>
    <mergeCell ref="E51:F51"/>
    <mergeCell ref="C40:D40"/>
    <mergeCell ref="C41:D41"/>
    <mergeCell ref="C44:D44"/>
    <mergeCell ref="C45:D45"/>
    <mergeCell ref="C48:D48"/>
    <mergeCell ref="C43:D43"/>
    <mergeCell ref="C46:D46"/>
    <mergeCell ref="C47:D47"/>
    <mergeCell ref="E42:F42"/>
    <mergeCell ref="E43:F43"/>
    <mergeCell ref="E46:F46"/>
    <mergeCell ref="E47:F47"/>
    <mergeCell ref="G42:H42"/>
    <mergeCell ref="G43:H43"/>
    <mergeCell ref="G46:H46"/>
    <mergeCell ref="G47:H47"/>
    <mergeCell ref="C50:D50"/>
    <mergeCell ref="E50:F50"/>
    <mergeCell ref="I49:J49"/>
    <mergeCell ref="I51:J51"/>
    <mergeCell ref="K40:L40"/>
    <mergeCell ref="K41:L41"/>
    <mergeCell ref="K44:L44"/>
    <mergeCell ref="K45:L45"/>
    <mergeCell ref="K48:L48"/>
    <mergeCell ref="K49:L49"/>
    <mergeCell ref="K51:L51"/>
    <mergeCell ref="I42:J42"/>
    <mergeCell ref="I43:J43"/>
    <mergeCell ref="I46:J46"/>
    <mergeCell ref="I47:J47"/>
    <mergeCell ref="K42:L42"/>
    <mergeCell ref="K43:L43"/>
    <mergeCell ref="K46:L46"/>
    <mergeCell ref="I40:J40"/>
    <mergeCell ref="I41:J41"/>
    <mergeCell ref="I44:J44"/>
    <mergeCell ref="I45:J45"/>
    <mergeCell ref="I48:J48"/>
    <mergeCell ref="K47:L47"/>
    <mergeCell ref="G59:H59"/>
    <mergeCell ref="I59:J59"/>
    <mergeCell ref="K59:L59"/>
    <mergeCell ref="C58:D58"/>
    <mergeCell ref="E58:F58"/>
    <mergeCell ref="G58:H58"/>
    <mergeCell ref="I58:J58"/>
    <mergeCell ref="C57:D57"/>
    <mergeCell ref="E57:F57"/>
    <mergeCell ref="G57:H57"/>
    <mergeCell ref="I57:J57"/>
    <mergeCell ref="C59:D59"/>
    <mergeCell ref="E59:F59"/>
    <mergeCell ref="I86:J86"/>
    <mergeCell ref="I91:J91"/>
    <mergeCell ref="E90:F90"/>
    <mergeCell ref="G90:H90"/>
    <mergeCell ref="I90:J90"/>
    <mergeCell ref="K90:L90"/>
    <mergeCell ref="E78:F78"/>
    <mergeCell ref="G78:H78"/>
    <mergeCell ref="I78:J78"/>
    <mergeCell ref="K78:L78"/>
    <mergeCell ref="K91:L91"/>
    <mergeCell ref="I87:J87"/>
    <mergeCell ref="I80:J80"/>
    <mergeCell ref="K80:L80"/>
    <mergeCell ref="I79:J79"/>
    <mergeCell ref="K79:L79"/>
    <mergeCell ref="K86:L87"/>
    <mergeCell ref="I64:J64"/>
    <mergeCell ref="K64:L64"/>
    <mergeCell ref="C91:D91"/>
    <mergeCell ref="E91:F91"/>
    <mergeCell ref="G91:H91"/>
    <mergeCell ref="C77:D77"/>
    <mergeCell ref="E77:F77"/>
    <mergeCell ref="G77:H77"/>
    <mergeCell ref="C76:D76"/>
    <mergeCell ref="E76:F76"/>
    <mergeCell ref="G76:H76"/>
    <mergeCell ref="E87:F87"/>
    <mergeCell ref="G87:H87"/>
    <mergeCell ref="C80:D80"/>
    <mergeCell ref="E80:F80"/>
    <mergeCell ref="G80:H80"/>
    <mergeCell ref="E79:F79"/>
    <mergeCell ref="G79:H79"/>
    <mergeCell ref="C87:D87"/>
    <mergeCell ref="B85:L85"/>
    <mergeCell ref="B86:B87"/>
    <mergeCell ref="C86:D86"/>
    <mergeCell ref="E86:F86"/>
    <mergeCell ref="G86:H86"/>
    <mergeCell ref="C79:D79"/>
    <mergeCell ref="I77:J77"/>
    <mergeCell ref="E61:F61"/>
    <mergeCell ref="G61:H61"/>
    <mergeCell ref="I61:J61"/>
    <mergeCell ref="K61:L61"/>
    <mergeCell ref="C60:D60"/>
    <mergeCell ref="E60:F60"/>
    <mergeCell ref="G60:H60"/>
    <mergeCell ref="I60:J60"/>
    <mergeCell ref="K60:L60"/>
    <mergeCell ref="C63:D63"/>
    <mergeCell ref="E63:F63"/>
    <mergeCell ref="G63:H63"/>
    <mergeCell ref="I63:J63"/>
    <mergeCell ref="K63:L63"/>
    <mergeCell ref="C65:D65"/>
    <mergeCell ref="E65:F65"/>
    <mergeCell ref="G65:H65"/>
    <mergeCell ref="I65:J65"/>
    <mergeCell ref="K65:L65"/>
    <mergeCell ref="C64:D64"/>
    <mergeCell ref="E64:F64"/>
    <mergeCell ref="G64:H64"/>
    <mergeCell ref="C67:D67"/>
    <mergeCell ref="C61:D61"/>
    <mergeCell ref="E67:F67"/>
    <mergeCell ref="C89:D89"/>
    <mergeCell ref="E89:F89"/>
    <mergeCell ref="G89:H89"/>
    <mergeCell ref="I89:J89"/>
    <mergeCell ref="K89:L89"/>
    <mergeCell ref="C88:D88"/>
    <mergeCell ref="E88:F88"/>
    <mergeCell ref="G88:H88"/>
    <mergeCell ref="I88:J88"/>
    <mergeCell ref="K88:L88"/>
    <mergeCell ref="C75:D75"/>
    <mergeCell ref="E75:F75"/>
    <mergeCell ref="G75:H75"/>
    <mergeCell ref="C74:D74"/>
    <mergeCell ref="E74:F74"/>
    <mergeCell ref="G74:H74"/>
    <mergeCell ref="B73:L73"/>
    <mergeCell ref="I74:J74"/>
    <mergeCell ref="G67:H67"/>
    <mergeCell ref="B74:B75"/>
    <mergeCell ref="K74:L75"/>
    <mergeCell ref="C78:D78"/>
    <mergeCell ref="C90:D90"/>
    <mergeCell ref="K77:L77"/>
    <mergeCell ref="I76:J76"/>
    <mergeCell ref="K76:L76"/>
    <mergeCell ref="I75:J75"/>
    <mergeCell ref="G50:H50"/>
    <mergeCell ref="I50:J50"/>
    <mergeCell ref="K50:L50"/>
    <mergeCell ref="C66:D66"/>
    <mergeCell ref="E66:F66"/>
    <mergeCell ref="G66:H66"/>
    <mergeCell ref="I66:J66"/>
    <mergeCell ref="K66:L66"/>
    <mergeCell ref="B56:L56"/>
    <mergeCell ref="B57:B58"/>
    <mergeCell ref="K57:L58"/>
    <mergeCell ref="C62:D62"/>
    <mergeCell ref="E62:F62"/>
    <mergeCell ref="G62:H62"/>
    <mergeCell ref="I62:J62"/>
    <mergeCell ref="K62:L62"/>
    <mergeCell ref="I67:J67"/>
    <mergeCell ref="K67:L67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7"/>
  <sheetViews>
    <sheetView showGridLines="0" view="pageBreakPreview" zoomScale="60" zoomScaleNormal="30" workbookViewId="0">
      <selection activeCell="T11" sqref="T11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17"/>
    </row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6.5" thickBot="1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x14ac:dyDescent="0.25">
      <c r="B6" s="104" t="s">
        <v>139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19" ht="15.75" x14ac:dyDescent="0.25">
      <c r="B7" s="99" t="s">
        <v>1</v>
      </c>
      <c r="C7" s="101" t="s">
        <v>2</v>
      </c>
      <c r="D7" s="101"/>
      <c r="E7" s="101"/>
      <c r="F7" s="101"/>
      <c r="G7" s="101" t="s">
        <v>3</v>
      </c>
      <c r="H7" s="101"/>
      <c r="I7" s="101"/>
      <c r="J7" s="101"/>
      <c r="K7" s="101" t="s">
        <v>4</v>
      </c>
      <c r="L7" s="101"/>
      <c r="M7" s="101"/>
      <c r="N7" s="101"/>
      <c r="O7" s="101" t="s">
        <v>5</v>
      </c>
      <c r="P7" s="101"/>
      <c r="Q7" s="101"/>
      <c r="R7" s="101"/>
      <c r="S7" s="102" t="s">
        <v>6</v>
      </c>
    </row>
    <row r="8" spans="2:19" ht="16.5" thickBot="1" x14ac:dyDescent="0.3">
      <c r="B8" s="100"/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  <c r="I8" s="49" t="s">
        <v>13</v>
      </c>
      <c r="J8" s="49" t="s">
        <v>14</v>
      </c>
      <c r="K8" s="49" t="s">
        <v>15</v>
      </c>
      <c r="L8" s="49" t="s">
        <v>16</v>
      </c>
      <c r="M8" s="49" t="s">
        <v>17</v>
      </c>
      <c r="N8" s="49" t="s">
        <v>18</v>
      </c>
      <c r="O8" s="49" t="s">
        <v>19</v>
      </c>
      <c r="P8" s="49" t="s">
        <v>20</v>
      </c>
      <c r="Q8" s="49" t="s">
        <v>21</v>
      </c>
      <c r="R8" s="49" t="s">
        <v>22</v>
      </c>
      <c r="S8" s="103"/>
    </row>
    <row r="9" spans="2:19" ht="15.75" x14ac:dyDescent="0.25">
      <c r="B9" s="30" t="s">
        <v>140</v>
      </c>
      <c r="C9" s="24">
        <v>54</v>
      </c>
      <c r="D9" s="24">
        <v>595</v>
      </c>
      <c r="E9" s="24">
        <v>80</v>
      </c>
      <c r="F9" s="22">
        <f t="shared" ref="F9:F14" si="0">E9+D9+C9</f>
        <v>729</v>
      </c>
      <c r="G9" s="24">
        <v>89</v>
      </c>
      <c r="H9" s="24">
        <v>648</v>
      </c>
      <c r="I9" s="24">
        <v>584</v>
      </c>
      <c r="J9" s="22">
        <f>SUM(G9:I9)</f>
        <v>1321</v>
      </c>
      <c r="K9" s="24">
        <v>186</v>
      </c>
      <c r="L9" s="24">
        <v>648</v>
      </c>
      <c r="M9" s="24">
        <v>631</v>
      </c>
      <c r="N9" s="22">
        <f>SUM(K9:M9)</f>
        <v>1465</v>
      </c>
      <c r="O9" s="85">
        <v>1.127</v>
      </c>
      <c r="P9" s="86">
        <v>199</v>
      </c>
      <c r="Q9" s="86">
        <v>0</v>
      </c>
      <c r="R9" s="22">
        <f>SUM(O9:Q9)</f>
        <v>200.12700000000001</v>
      </c>
      <c r="S9" s="57">
        <f>SUM(R9,N9,J9,F9)</f>
        <v>3715.127</v>
      </c>
    </row>
    <row r="10" spans="2:19" ht="15.75" x14ac:dyDescent="0.25">
      <c r="B10" s="30" t="s">
        <v>141</v>
      </c>
      <c r="C10" s="21">
        <v>59</v>
      </c>
      <c r="D10" s="21">
        <v>21</v>
      </c>
      <c r="E10" s="21">
        <v>33</v>
      </c>
      <c r="F10" s="22">
        <f t="shared" si="0"/>
        <v>113</v>
      </c>
      <c r="G10" s="24">
        <v>21</v>
      </c>
      <c r="H10" s="24">
        <v>20</v>
      </c>
      <c r="I10" s="24">
        <v>22</v>
      </c>
      <c r="J10" s="22">
        <f t="shared" ref="J10:J14" si="1">SUM(G10:I10)</f>
        <v>63</v>
      </c>
      <c r="K10" s="24">
        <v>1</v>
      </c>
      <c r="L10" s="24">
        <v>2</v>
      </c>
      <c r="M10" s="24">
        <v>0</v>
      </c>
      <c r="N10" s="22">
        <f t="shared" ref="N10:N14" si="2">SUM(K10:M10)</f>
        <v>3</v>
      </c>
      <c r="O10" s="85">
        <v>32</v>
      </c>
      <c r="P10" s="86">
        <v>24</v>
      </c>
      <c r="Q10" s="86">
        <v>54</v>
      </c>
      <c r="R10" s="22">
        <f t="shared" ref="R10:R14" si="3">SUM(O10:Q10)</f>
        <v>110</v>
      </c>
      <c r="S10" s="22">
        <f>SUM(R10,N10,J10,F10)</f>
        <v>289</v>
      </c>
    </row>
    <row r="11" spans="2:19" ht="15.75" x14ac:dyDescent="0.25">
      <c r="B11" s="4" t="s">
        <v>142</v>
      </c>
      <c r="C11" s="21">
        <v>101</v>
      </c>
      <c r="D11" s="21">
        <v>0</v>
      </c>
      <c r="E11" s="21">
        <v>82</v>
      </c>
      <c r="F11" s="33">
        <f t="shared" si="0"/>
        <v>183</v>
      </c>
      <c r="G11" s="21">
        <v>2</v>
      </c>
      <c r="H11" s="21">
        <v>78</v>
      </c>
      <c r="I11" s="21">
        <v>27</v>
      </c>
      <c r="J11" s="33">
        <f t="shared" si="1"/>
        <v>107</v>
      </c>
      <c r="K11" s="21">
        <v>38</v>
      </c>
      <c r="L11" s="21">
        <v>15</v>
      </c>
      <c r="M11" s="21">
        <v>21</v>
      </c>
      <c r="N11" s="22">
        <f t="shared" si="2"/>
        <v>74</v>
      </c>
      <c r="O11" s="85">
        <v>0</v>
      </c>
      <c r="P11" s="86">
        <v>0</v>
      </c>
      <c r="Q11" s="86">
        <v>0</v>
      </c>
      <c r="R11" s="22">
        <f t="shared" si="3"/>
        <v>0</v>
      </c>
      <c r="S11" s="33">
        <f t="shared" ref="S11:S14" si="4">SUM(R11,N11,J11,F11)</f>
        <v>364</v>
      </c>
    </row>
    <row r="12" spans="2:19" ht="15.75" x14ac:dyDescent="0.25">
      <c r="B12" s="4" t="s">
        <v>143</v>
      </c>
      <c r="C12" s="21">
        <v>0</v>
      </c>
      <c r="D12" s="21">
        <v>0</v>
      </c>
      <c r="E12" s="21">
        <v>0</v>
      </c>
      <c r="F12" s="33">
        <f>E12+D12+C12</f>
        <v>0</v>
      </c>
      <c r="G12" s="21">
        <v>0</v>
      </c>
      <c r="H12" s="21">
        <v>0</v>
      </c>
      <c r="I12" s="21">
        <v>0</v>
      </c>
      <c r="J12" s="33">
        <f>SUM(G12:I12)</f>
        <v>0</v>
      </c>
      <c r="K12" s="21">
        <v>0</v>
      </c>
      <c r="L12" s="21">
        <v>0</v>
      </c>
      <c r="M12" s="21">
        <v>0</v>
      </c>
      <c r="N12" s="22">
        <f>SUM(K12:M12)</f>
        <v>0</v>
      </c>
      <c r="O12" s="85">
        <v>3</v>
      </c>
      <c r="P12" s="86">
        <v>0</v>
      </c>
      <c r="Q12" s="86">
        <v>0</v>
      </c>
      <c r="R12" s="22">
        <f t="shared" si="3"/>
        <v>3</v>
      </c>
      <c r="S12" s="33">
        <f>SUM(R12,N12,J12,F12)</f>
        <v>3</v>
      </c>
    </row>
    <row r="13" spans="2:19" ht="15.75" x14ac:dyDescent="0.25">
      <c r="B13" s="4" t="s">
        <v>144</v>
      </c>
      <c r="C13" s="21">
        <v>38</v>
      </c>
      <c r="D13" s="21">
        <v>60</v>
      </c>
      <c r="E13" s="21">
        <v>20</v>
      </c>
      <c r="F13" s="37">
        <f t="shared" si="0"/>
        <v>118</v>
      </c>
      <c r="G13" s="21">
        <v>100</v>
      </c>
      <c r="H13" s="21">
        <v>90</v>
      </c>
      <c r="I13" s="21">
        <v>82</v>
      </c>
      <c r="J13" s="37">
        <f t="shared" si="1"/>
        <v>272</v>
      </c>
      <c r="K13" s="21">
        <v>66</v>
      </c>
      <c r="L13" s="21">
        <v>44</v>
      </c>
      <c r="M13" s="21">
        <v>47</v>
      </c>
      <c r="N13" s="22">
        <f t="shared" si="2"/>
        <v>157</v>
      </c>
      <c r="O13" s="85">
        <v>60</v>
      </c>
      <c r="P13" s="86">
        <v>50</v>
      </c>
      <c r="Q13" s="86">
        <v>0</v>
      </c>
      <c r="R13" s="22">
        <f t="shared" si="3"/>
        <v>110</v>
      </c>
      <c r="S13" s="33">
        <f t="shared" si="4"/>
        <v>657</v>
      </c>
    </row>
    <row r="14" spans="2:19" ht="15.75" x14ac:dyDescent="0.25">
      <c r="B14" s="4" t="s">
        <v>145</v>
      </c>
      <c r="C14" s="21">
        <v>38</v>
      </c>
      <c r="D14" s="21">
        <v>27</v>
      </c>
      <c r="E14" s="21">
        <v>39</v>
      </c>
      <c r="F14" s="33">
        <f t="shared" si="0"/>
        <v>104</v>
      </c>
      <c r="G14" s="21">
        <v>113</v>
      </c>
      <c r="H14" s="21">
        <v>108</v>
      </c>
      <c r="I14" s="21">
        <v>94</v>
      </c>
      <c r="J14" s="33">
        <f t="shared" si="1"/>
        <v>315</v>
      </c>
      <c r="K14" s="21">
        <v>66</v>
      </c>
      <c r="L14" s="21">
        <v>44</v>
      </c>
      <c r="M14" s="21">
        <v>47</v>
      </c>
      <c r="N14" s="22">
        <f t="shared" si="2"/>
        <v>157</v>
      </c>
      <c r="O14" s="85">
        <v>34</v>
      </c>
      <c r="P14" s="86">
        <v>23</v>
      </c>
      <c r="Q14" s="86">
        <v>0</v>
      </c>
      <c r="R14" s="22">
        <f t="shared" si="3"/>
        <v>57</v>
      </c>
      <c r="S14" s="33">
        <f t="shared" si="4"/>
        <v>633</v>
      </c>
    </row>
    <row r="15" spans="2:19" ht="15.75" x14ac:dyDescent="0.25">
      <c r="B15" s="54" t="s">
        <v>6</v>
      </c>
      <c r="C15" s="33">
        <f>SUM(C9:C14)</f>
        <v>290</v>
      </c>
      <c r="D15" s="33">
        <f>SUM(D9:D14)</f>
        <v>703</v>
      </c>
      <c r="E15" s="33">
        <f>SUM(E9:E14)</f>
        <v>254</v>
      </c>
      <c r="F15" s="33">
        <f>SUM(F9:F14)</f>
        <v>1247</v>
      </c>
      <c r="G15" s="33">
        <f t="shared" ref="G15:J15" si="5">SUM(G9:G14)</f>
        <v>325</v>
      </c>
      <c r="H15" s="33">
        <f t="shared" si="5"/>
        <v>944</v>
      </c>
      <c r="I15" s="33">
        <f t="shared" si="5"/>
        <v>809</v>
      </c>
      <c r="J15" s="33">
        <f t="shared" si="5"/>
        <v>2078</v>
      </c>
      <c r="K15" s="33">
        <f>SUM(K11:K14)</f>
        <v>170</v>
      </c>
      <c r="L15" s="33">
        <f>SUM(L11:L14)</f>
        <v>103</v>
      </c>
      <c r="M15" s="33">
        <f>SUM(M11:M14)</f>
        <v>115</v>
      </c>
      <c r="N15" s="33">
        <f>SUM(N9:N14)</f>
        <v>1856</v>
      </c>
      <c r="O15" s="33">
        <f>SUM(O11:O14)</f>
        <v>97</v>
      </c>
      <c r="P15" s="33">
        <f t="shared" ref="P15:Q15" si="6">SUM(P11:P14)</f>
        <v>73</v>
      </c>
      <c r="Q15" s="33">
        <f t="shared" si="6"/>
        <v>0</v>
      </c>
      <c r="R15" s="33">
        <f>SUM(R9:R14)</f>
        <v>480.12700000000001</v>
      </c>
      <c r="S15" s="33">
        <f>SUM(S9:S14)</f>
        <v>5661.1270000000004</v>
      </c>
    </row>
    <row r="16" spans="2:19" ht="15.75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ht="15.75" x14ac:dyDescent="0.25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topLeftCell="B48" zoomScaleNormal="30" zoomScaleSheetLayoutView="100" workbookViewId="0">
      <selection activeCell="T50" sqref="T50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04">
        <v>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</row>
    <row r="6" spans="2:19" ht="15.75" x14ac:dyDescent="0.25">
      <c r="B6" s="99" t="s">
        <v>1</v>
      </c>
      <c r="C6" s="101" t="s">
        <v>2</v>
      </c>
      <c r="D6" s="101"/>
      <c r="E6" s="101"/>
      <c r="F6" s="101"/>
      <c r="G6" s="101" t="s">
        <v>3</v>
      </c>
      <c r="H6" s="101"/>
      <c r="I6" s="101"/>
      <c r="J6" s="101"/>
      <c r="K6" s="101" t="s">
        <v>4</v>
      </c>
      <c r="L6" s="101"/>
      <c r="M6" s="101"/>
      <c r="N6" s="101"/>
      <c r="O6" s="101" t="s">
        <v>5</v>
      </c>
      <c r="P6" s="101"/>
      <c r="Q6" s="101"/>
      <c r="R6" s="101"/>
      <c r="S6" s="102" t="s">
        <v>6</v>
      </c>
    </row>
    <row r="7" spans="2:19" ht="16.5" thickBot="1" x14ac:dyDescent="0.3">
      <c r="B7" s="100"/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  <c r="I7" s="49" t="s">
        <v>13</v>
      </c>
      <c r="J7" s="49" t="s">
        <v>14</v>
      </c>
      <c r="K7" s="49" t="s">
        <v>15</v>
      </c>
      <c r="L7" s="49" t="s">
        <v>16</v>
      </c>
      <c r="M7" s="49" t="s">
        <v>17</v>
      </c>
      <c r="N7" s="49" t="s">
        <v>18</v>
      </c>
      <c r="O7" s="49" t="s">
        <v>19</v>
      </c>
      <c r="P7" s="49" t="s">
        <v>20</v>
      </c>
      <c r="Q7" s="49" t="s">
        <v>21</v>
      </c>
      <c r="R7" s="49" t="s">
        <v>22</v>
      </c>
      <c r="S7" s="103"/>
    </row>
    <row r="8" spans="2:19" ht="15.75" x14ac:dyDescent="0.25">
      <c r="B8" s="30" t="s">
        <v>146</v>
      </c>
      <c r="C8" s="38">
        <v>0</v>
      </c>
      <c r="D8" s="38">
        <v>0</v>
      </c>
      <c r="E8" s="38">
        <v>0</v>
      </c>
      <c r="F8" s="29">
        <f t="shared" ref="F8:F28" si="0">E8+D8+C8</f>
        <v>0</v>
      </c>
      <c r="G8" s="58">
        <v>0</v>
      </c>
      <c r="H8" s="58">
        <v>0</v>
      </c>
      <c r="I8" s="58">
        <v>0</v>
      </c>
      <c r="J8" s="59">
        <v>0</v>
      </c>
      <c r="K8" s="48">
        <v>0</v>
      </c>
      <c r="L8" s="38">
        <v>0</v>
      </c>
      <c r="M8" s="38">
        <v>0</v>
      </c>
      <c r="N8" s="29">
        <f>SUM(K8:M8)</f>
        <v>0</v>
      </c>
      <c r="O8" s="38">
        <v>0</v>
      </c>
      <c r="P8" s="38">
        <v>0</v>
      </c>
      <c r="Q8" s="38">
        <v>0</v>
      </c>
      <c r="R8" s="27">
        <f>SUM(O8:Q8)</f>
        <v>0</v>
      </c>
      <c r="S8" s="29">
        <f>R8+N8+J8+F8</f>
        <v>0</v>
      </c>
    </row>
    <row r="9" spans="2:19" ht="15.75" x14ac:dyDescent="0.25">
      <c r="B9" s="4" t="s">
        <v>147</v>
      </c>
      <c r="C9" s="26">
        <v>1</v>
      </c>
      <c r="D9" s="26">
        <v>0</v>
      </c>
      <c r="E9" s="26">
        <v>0</v>
      </c>
      <c r="F9" s="47">
        <f t="shared" si="0"/>
        <v>1</v>
      </c>
      <c r="G9" s="60">
        <v>0</v>
      </c>
      <c r="H9" s="60">
        <v>0</v>
      </c>
      <c r="I9" s="60">
        <v>0</v>
      </c>
      <c r="J9" s="61">
        <v>0</v>
      </c>
      <c r="K9" s="31">
        <v>0</v>
      </c>
      <c r="L9" s="26">
        <v>0</v>
      </c>
      <c r="M9" s="26">
        <v>0</v>
      </c>
      <c r="N9" s="29">
        <f t="shared" ref="N9:N28" si="1">SUM(K9:M9)</f>
        <v>0</v>
      </c>
      <c r="O9" s="26">
        <v>0</v>
      </c>
      <c r="P9" s="26">
        <v>0</v>
      </c>
      <c r="Q9" s="26">
        <v>0</v>
      </c>
      <c r="R9" s="27">
        <f t="shared" ref="R9:R28" si="2">SUM(O9:Q9)</f>
        <v>0</v>
      </c>
      <c r="S9" s="47">
        <f>R9+N9+J9+F9</f>
        <v>1</v>
      </c>
    </row>
    <row r="10" spans="2:19" ht="15.75" x14ac:dyDescent="0.25">
      <c r="B10" s="4" t="s">
        <v>148</v>
      </c>
      <c r="C10" s="26">
        <v>0</v>
      </c>
      <c r="D10" s="26">
        <v>1</v>
      </c>
      <c r="E10" s="26">
        <v>0</v>
      </c>
      <c r="F10" s="47">
        <f>C10+D10+E10</f>
        <v>1</v>
      </c>
      <c r="G10" s="60">
        <v>0</v>
      </c>
      <c r="H10" s="60">
        <v>0</v>
      </c>
      <c r="I10" s="60">
        <v>0</v>
      </c>
      <c r="J10" s="61">
        <v>0</v>
      </c>
      <c r="K10" s="31">
        <v>0</v>
      </c>
      <c r="L10" s="26">
        <v>0</v>
      </c>
      <c r="M10" s="26">
        <v>0</v>
      </c>
      <c r="N10" s="29">
        <f t="shared" si="1"/>
        <v>0</v>
      </c>
      <c r="O10" s="26">
        <v>0</v>
      </c>
      <c r="P10" s="26">
        <v>0</v>
      </c>
      <c r="Q10" s="26">
        <v>0</v>
      </c>
      <c r="R10" s="27">
        <f t="shared" si="2"/>
        <v>0</v>
      </c>
      <c r="S10" s="47">
        <f>R10+N10+J10+F10</f>
        <v>1</v>
      </c>
    </row>
    <row r="11" spans="2:19" ht="15.75" x14ac:dyDescent="0.25">
      <c r="B11" s="4" t="s">
        <v>149</v>
      </c>
      <c r="C11" s="26">
        <v>0</v>
      </c>
      <c r="D11" s="26">
        <v>0</v>
      </c>
      <c r="E11" s="26">
        <v>0</v>
      </c>
      <c r="F11" s="47">
        <f t="shared" si="0"/>
        <v>0</v>
      </c>
      <c r="G11" s="60">
        <v>0</v>
      </c>
      <c r="H11" s="60">
        <v>0</v>
      </c>
      <c r="I11" s="60">
        <v>0</v>
      </c>
      <c r="J11" s="61">
        <v>0</v>
      </c>
      <c r="K11" s="31">
        <v>0</v>
      </c>
      <c r="L11" s="26">
        <v>1</v>
      </c>
      <c r="M11" s="26">
        <v>0</v>
      </c>
      <c r="N11" s="29">
        <f t="shared" si="1"/>
        <v>1</v>
      </c>
      <c r="O11" s="26">
        <v>0</v>
      </c>
      <c r="P11" s="26">
        <v>0</v>
      </c>
      <c r="Q11" s="26">
        <v>0</v>
      </c>
      <c r="R11" s="27">
        <f t="shared" si="2"/>
        <v>0</v>
      </c>
      <c r="S11" s="47">
        <f t="shared" ref="S11:S28" si="3">R11+N11+J11+F11</f>
        <v>1</v>
      </c>
    </row>
    <row r="12" spans="2:19" ht="31.5" x14ac:dyDescent="0.25">
      <c r="B12" s="18" t="s">
        <v>150</v>
      </c>
      <c r="C12" s="26">
        <v>1</v>
      </c>
      <c r="D12" s="26">
        <v>1</v>
      </c>
      <c r="E12" s="26">
        <v>1</v>
      </c>
      <c r="F12" s="47">
        <f t="shared" si="0"/>
        <v>3</v>
      </c>
      <c r="G12" s="60">
        <v>0</v>
      </c>
      <c r="H12" s="60">
        <v>1</v>
      </c>
      <c r="I12" s="60">
        <v>3</v>
      </c>
      <c r="J12" s="61">
        <v>4</v>
      </c>
      <c r="K12" s="31">
        <v>1</v>
      </c>
      <c r="L12" s="26">
        <v>3</v>
      </c>
      <c r="M12" s="26">
        <v>1</v>
      </c>
      <c r="N12" s="29">
        <f t="shared" si="1"/>
        <v>5</v>
      </c>
      <c r="O12" s="26">
        <v>3</v>
      </c>
      <c r="P12" s="26">
        <v>0</v>
      </c>
      <c r="Q12" s="26">
        <v>0</v>
      </c>
      <c r="R12" s="27">
        <f t="shared" si="2"/>
        <v>3</v>
      </c>
      <c r="S12" s="47">
        <f t="shared" si="3"/>
        <v>15</v>
      </c>
    </row>
    <row r="13" spans="2:19" ht="15.75" x14ac:dyDescent="0.25">
      <c r="B13" s="4" t="s">
        <v>151</v>
      </c>
      <c r="C13" s="26">
        <v>0</v>
      </c>
      <c r="D13" s="26">
        <v>1</v>
      </c>
      <c r="E13" s="26">
        <v>0</v>
      </c>
      <c r="F13" s="47">
        <f t="shared" si="0"/>
        <v>1</v>
      </c>
      <c r="G13" s="60">
        <v>3</v>
      </c>
      <c r="H13" s="60">
        <v>0</v>
      </c>
      <c r="I13" s="60">
        <v>0</v>
      </c>
      <c r="J13" s="61">
        <v>3</v>
      </c>
      <c r="K13" s="31">
        <v>0</v>
      </c>
      <c r="L13" s="26">
        <v>1</v>
      </c>
      <c r="M13" s="26">
        <v>0</v>
      </c>
      <c r="N13" s="29">
        <f t="shared" si="1"/>
        <v>1</v>
      </c>
      <c r="O13" s="26">
        <v>0</v>
      </c>
      <c r="P13" s="26">
        <v>1</v>
      </c>
      <c r="Q13" s="26">
        <v>0</v>
      </c>
      <c r="R13" s="27">
        <f t="shared" si="2"/>
        <v>1</v>
      </c>
      <c r="S13" s="47">
        <f t="shared" si="3"/>
        <v>6</v>
      </c>
    </row>
    <row r="14" spans="2:19" ht="15.75" x14ac:dyDescent="0.25">
      <c r="B14" s="4" t="s">
        <v>152</v>
      </c>
      <c r="C14" s="26">
        <v>0</v>
      </c>
      <c r="D14" s="26">
        <v>0</v>
      </c>
      <c r="E14" s="26">
        <v>0</v>
      </c>
      <c r="F14" s="47">
        <f t="shared" si="0"/>
        <v>0</v>
      </c>
      <c r="G14" s="60">
        <v>0</v>
      </c>
      <c r="H14" s="60">
        <v>0</v>
      </c>
      <c r="I14" s="60">
        <v>0</v>
      </c>
      <c r="J14" s="61">
        <v>0</v>
      </c>
      <c r="K14" s="31">
        <v>0</v>
      </c>
      <c r="L14" s="26">
        <v>0</v>
      </c>
      <c r="M14" s="26">
        <v>0</v>
      </c>
      <c r="N14" s="29">
        <f t="shared" si="1"/>
        <v>0</v>
      </c>
      <c r="O14" s="26">
        <v>0</v>
      </c>
      <c r="P14" s="26">
        <v>0</v>
      </c>
      <c r="Q14" s="26">
        <v>0</v>
      </c>
      <c r="R14" s="27">
        <f t="shared" si="2"/>
        <v>0</v>
      </c>
      <c r="S14" s="47">
        <f t="shared" si="3"/>
        <v>0</v>
      </c>
    </row>
    <row r="15" spans="2:19" ht="15.75" x14ac:dyDescent="0.25">
      <c r="B15" s="4" t="s">
        <v>153</v>
      </c>
      <c r="C15" s="26">
        <v>0</v>
      </c>
      <c r="D15" s="26">
        <v>0</v>
      </c>
      <c r="E15" s="26">
        <v>0</v>
      </c>
      <c r="F15" s="47">
        <f t="shared" si="0"/>
        <v>0</v>
      </c>
      <c r="G15" s="60">
        <v>0</v>
      </c>
      <c r="H15" s="60">
        <v>0</v>
      </c>
      <c r="I15" s="60">
        <v>1</v>
      </c>
      <c r="J15" s="61">
        <v>1</v>
      </c>
      <c r="K15" s="31">
        <v>0</v>
      </c>
      <c r="L15" s="26">
        <v>0</v>
      </c>
      <c r="M15" s="26">
        <v>0</v>
      </c>
      <c r="N15" s="29">
        <f t="shared" si="1"/>
        <v>0</v>
      </c>
      <c r="O15" s="26">
        <v>0</v>
      </c>
      <c r="P15" s="26">
        <v>0</v>
      </c>
      <c r="Q15" s="26">
        <v>0</v>
      </c>
      <c r="R15" s="27">
        <f t="shared" si="2"/>
        <v>0</v>
      </c>
      <c r="S15" s="47">
        <f t="shared" si="3"/>
        <v>1</v>
      </c>
    </row>
    <row r="16" spans="2:19" ht="15.75" x14ac:dyDescent="0.25">
      <c r="B16" s="4" t="s">
        <v>154</v>
      </c>
      <c r="C16" s="26">
        <v>0</v>
      </c>
      <c r="D16" s="26">
        <v>1</v>
      </c>
      <c r="E16" s="26">
        <v>0</v>
      </c>
      <c r="F16" s="47">
        <f t="shared" si="0"/>
        <v>1</v>
      </c>
      <c r="G16" s="60">
        <v>0</v>
      </c>
      <c r="H16" s="60">
        <v>3</v>
      </c>
      <c r="I16" s="60">
        <v>2</v>
      </c>
      <c r="J16" s="61">
        <v>5</v>
      </c>
      <c r="K16" s="31">
        <v>1</v>
      </c>
      <c r="L16" s="26">
        <v>1</v>
      </c>
      <c r="M16" s="26">
        <v>0</v>
      </c>
      <c r="N16" s="29">
        <f t="shared" si="1"/>
        <v>2</v>
      </c>
      <c r="O16" s="26">
        <v>1</v>
      </c>
      <c r="P16" s="26">
        <v>1</v>
      </c>
      <c r="Q16" s="26">
        <v>0</v>
      </c>
      <c r="R16" s="27">
        <f t="shared" si="2"/>
        <v>2</v>
      </c>
      <c r="S16" s="47">
        <f t="shared" si="3"/>
        <v>10</v>
      </c>
    </row>
    <row r="17" spans="2:19" ht="15.75" x14ac:dyDescent="0.25">
      <c r="B17" s="4" t="s">
        <v>155</v>
      </c>
      <c r="C17" s="26">
        <v>0</v>
      </c>
      <c r="D17" s="26">
        <v>0</v>
      </c>
      <c r="E17" s="26">
        <v>0</v>
      </c>
      <c r="F17" s="47">
        <f t="shared" si="0"/>
        <v>0</v>
      </c>
      <c r="G17" s="60">
        <v>0</v>
      </c>
      <c r="H17" s="60">
        <v>0</v>
      </c>
      <c r="I17" s="60">
        <v>0</v>
      </c>
      <c r="J17" s="61">
        <v>0</v>
      </c>
      <c r="K17" s="31">
        <v>0</v>
      </c>
      <c r="L17" s="26">
        <v>0</v>
      </c>
      <c r="M17" s="26">
        <v>0</v>
      </c>
      <c r="N17" s="29">
        <f t="shared" si="1"/>
        <v>0</v>
      </c>
      <c r="O17" s="26">
        <v>0</v>
      </c>
      <c r="P17" s="26">
        <v>0</v>
      </c>
      <c r="Q17" s="26">
        <v>0</v>
      </c>
      <c r="R17" s="27">
        <f t="shared" si="2"/>
        <v>0</v>
      </c>
      <c r="S17" s="47">
        <f t="shared" si="3"/>
        <v>0</v>
      </c>
    </row>
    <row r="18" spans="2:19" ht="31.5" x14ac:dyDescent="0.25">
      <c r="B18" s="18" t="s">
        <v>156</v>
      </c>
      <c r="C18" s="26">
        <v>0</v>
      </c>
      <c r="D18" s="26">
        <v>0</v>
      </c>
      <c r="E18" s="26">
        <v>0</v>
      </c>
      <c r="F18" s="47">
        <f t="shared" si="0"/>
        <v>0</v>
      </c>
      <c r="G18" s="60">
        <v>1</v>
      </c>
      <c r="H18" s="60">
        <v>0</v>
      </c>
      <c r="I18" s="60">
        <v>0</v>
      </c>
      <c r="J18" s="61">
        <f>G18+H18+I18</f>
        <v>1</v>
      </c>
      <c r="K18" s="31">
        <v>0</v>
      </c>
      <c r="L18" s="26">
        <v>0</v>
      </c>
      <c r="M18" s="26">
        <v>0</v>
      </c>
      <c r="N18" s="29">
        <f t="shared" si="1"/>
        <v>0</v>
      </c>
      <c r="O18" s="26">
        <v>0</v>
      </c>
      <c r="P18" s="26">
        <v>0</v>
      </c>
      <c r="Q18" s="26">
        <v>0</v>
      </c>
      <c r="R18" s="27">
        <f t="shared" si="2"/>
        <v>0</v>
      </c>
      <c r="S18" s="47">
        <f t="shared" si="3"/>
        <v>1</v>
      </c>
    </row>
    <row r="19" spans="2:19" ht="31.5" x14ac:dyDescent="0.25">
      <c r="B19" s="19" t="s">
        <v>157</v>
      </c>
      <c r="C19" s="26">
        <v>0</v>
      </c>
      <c r="D19" s="26">
        <v>0</v>
      </c>
      <c r="E19" s="26">
        <v>0</v>
      </c>
      <c r="F19" s="47">
        <f t="shared" si="0"/>
        <v>0</v>
      </c>
      <c r="G19" s="60">
        <v>0</v>
      </c>
      <c r="H19" s="60">
        <v>0</v>
      </c>
      <c r="I19" s="60">
        <v>0</v>
      </c>
      <c r="J19" s="61">
        <v>0</v>
      </c>
      <c r="K19" s="31">
        <v>0</v>
      </c>
      <c r="L19" s="26">
        <v>0</v>
      </c>
      <c r="M19" s="26">
        <v>0</v>
      </c>
      <c r="N19" s="29">
        <f t="shared" si="1"/>
        <v>0</v>
      </c>
      <c r="O19" s="26">
        <v>0</v>
      </c>
      <c r="P19" s="26">
        <v>0</v>
      </c>
      <c r="Q19" s="26">
        <v>0</v>
      </c>
      <c r="R19" s="27">
        <f t="shared" si="2"/>
        <v>0</v>
      </c>
      <c r="S19" s="47">
        <f t="shared" si="3"/>
        <v>0</v>
      </c>
    </row>
    <row r="20" spans="2:19" ht="31.5" x14ac:dyDescent="0.25">
      <c r="B20" s="19" t="s">
        <v>158</v>
      </c>
      <c r="C20" s="26">
        <v>0</v>
      </c>
      <c r="D20" s="26">
        <v>0</v>
      </c>
      <c r="E20" s="26">
        <v>0</v>
      </c>
      <c r="F20" s="47">
        <f t="shared" si="0"/>
        <v>0</v>
      </c>
      <c r="G20" s="60">
        <v>0</v>
      </c>
      <c r="H20" s="60">
        <v>0</v>
      </c>
      <c r="I20" s="60">
        <v>0</v>
      </c>
      <c r="J20" s="61">
        <v>0</v>
      </c>
      <c r="K20" s="31">
        <v>0</v>
      </c>
      <c r="L20" s="26">
        <v>0</v>
      </c>
      <c r="M20" s="26">
        <v>0</v>
      </c>
      <c r="N20" s="29">
        <f t="shared" si="1"/>
        <v>0</v>
      </c>
      <c r="O20" s="26">
        <v>0</v>
      </c>
      <c r="P20" s="26">
        <v>0</v>
      </c>
      <c r="Q20" s="26">
        <v>0</v>
      </c>
      <c r="R20" s="27">
        <f t="shared" si="2"/>
        <v>0</v>
      </c>
      <c r="S20" s="47">
        <f t="shared" si="3"/>
        <v>0</v>
      </c>
    </row>
    <row r="21" spans="2:19" ht="31.5" x14ac:dyDescent="0.25">
      <c r="B21" s="18" t="s">
        <v>159</v>
      </c>
      <c r="C21" s="26">
        <v>0</v>
      </c>
      <c r="D21" s="26">
        <v>0</v>
      </c>
      <c r="E21" s="26">
        <v>0</v>
      </c>
      <c r="F21" s="47">
        <f t="shared" si="0"/>
        <v>0</v>
      </c>
      <c r="G21" s="60">
        <v>0</v>
      </c>
      <c r="H21" s="60">
        <v>0</v>
      </c>
      <c r="I21" s="60">
        <v>0</v>
      </c>
      <c r="J21" s="61">
        <v>0</v>
      </c>
      <c r="K21" s="31">
        <v>0</v>
      </c>
      <c r="L21" s="26">
        <v>0</v>
      </c>
      <c r="M21" s="26">
        <v>0</v>
      </c>
      <c r="N21" s="29">
        <f t="shared" si="1"/>
        <v>0</v>
      </c>
      <c r="O21" s="26">
        <v>0</v>
      </c>
      <c r="P21" s="26">
        <v>0</v>
      </c>
      <c r="Q21" s="26">
        <v>0</v>
      </c>
      <c r="R21" s="27">
        <f t="shared" si="2"/>
        <v>0</v>
      </c>
      <c r="S21" s="47">
        <f t="shared" si="3"/>
        <v>0</v>
      </c>
    </row>
    <row r="22" spans="2:19" ht="31.5" x14ac:dyDescent="0.25">
      <c r="B22" s="18" t="s">
        <v>160</v>
      </c>
      <c r="C22" s="26">
        <v>0</v>
      </c>
      <c r="D22" s="26">
        <v>0</v>
      </c>
      <c r="E22" s="26">
        <v>0</v>
      </c>
      <c r="F22" s="47">
        <f t="shared" si="0"/>
        <v>0</v>
      </c>
      <c r="G22" s="60">
        <v>1</v>
      </c>
      <c r="H22" s="60">
        <v>2</v>
      </c>
      <c r="I22" s="60">
        <v>0</v>
      </c>
      <c r="J22" s="61">
        <v>3</v>
      </c>
      <c r="K22" s="31">
        <v>2</v>
      </c>
      <c r="L22" s="26">
        <v>0</v>
      </c>
      <c r="M22" s="26">
        <v>0</v>
      </c>
      <c r="N22" s="29">
        <f t="shared" si="1"/>
        <v>2</v>
      </c>
      <c r="O22" s="26">
        <v>3</v>
      </c>
      <c r="P22" s="26">
        <v>1</v>
      </c>
      <c r="Q22" s="26">
        <v>0</v>
      </c>
      <c r="R22" s="27">
        <f t="shared" si="2"/>
        <v>4</v>
      </c>
      <c r="S22" s="47">
        <f t="shared" si="3"/>
        <v>9</v>
      </c>
    </row>
    <row r="23" spans="2:19" ht="15.75" x14ac:dyDescent="0.25">
      <c r="B23" s="18" t="s">
        <v>161</v>
      </c>
      <c r="C23" s="26">
        <v>1</v>
      </c>
      <c r="D23" s="26">
        <v>1</v>
      </c>
      <c r="E23" s="26">
        <v>2</v>
      </c>
      <c r="F23" s="47">
        <f t="shared" si="0"/>
        <v>4</v>
      </c>
      <c r="G23" s="60">
        <v>0</v>
      </c>
      <c r="H23" s="60">
        <v>3</v>
      </c>
      <c r="I23" s="60">
        <v>2</v>
      </c>
      <c r="J23" s="61">
        <v>5</v>
      </c>
      <c r="K23" s="31">
        <v>5</v>
      </c>
      <c r="L23" s="26">
        <v>0</v>
      </c>
      <c r="M23" s="26">
        <v>0</v>
      </c>
      <c r="N23" s="29">
        <f t="shared" si="1"/>
        <v>5</v>
      </c>
      <c r="O23" s="26">
        <v>6</v>
      </c>
      <c r="P23" s="26"/>
      <c r="Q23" s="26">
        <v>0</v>
      </c>
      <c r="R23" s="27">
        <f t="shared" si="2"/>
        <v>6</v>
      </c>
      <c r="S23" s="47">
        <f t="shared" si="3"/>
        <v>20</v>
      </c>
    </row>
    <row r="24" spans="2:19" ht="31.5" x14ac:dyDescent="0.25">
      <c r="B24" s="18" t="s">
        <v>162</v>
      </c>
      <c r="C24" s="26">
        <v>1</v>
      </c>
      <c r="D24" s="26">
        <v>3</v>
      </c>
      <c r="E24" s="26">
        <v>2</v>
      </c>
      <c r="F24" s="47">
        <f t="shared" si="0"/>
        <v>6</v>
      </c>
      <c r="G24" s="60">
        <v>5</v>
      </c>
      <c r="H24" s="60">
        <v>11</v>
      </c>
      <c r="I24" s="60">
        <v>9</v>
      </c>
      <c r="J24" s="61">
        <v>25</v>
      </c>
      <c r="K24" s="31">
        <v>8</v>
      </c>
      <c r="L24" s="26">
        <v>7</v>
      </c>
      <c r="M24" s="26">
        <v>10</v>
      </c>
      <c r="N24" s="29">
        <f t="shared" si="1"/>
        <v>25</v>
      </c>
      <c r="O24" s="26">
        <v>15</v>
      </c>
      <c r="P24" s="26">
        <v>4</v>
      </c>
      <c r="Q24" s="26">
        <v>0</v>
      </c>
      <c r="R24" s="27">
        <f t="shared" si="2"/>
        <v>19</v>
      </c>
      <c r="S24" s="47">
        <f t="shared" si="3"/>
        <v>75</v>
      </c>
    </row>
    <row r="25" spans="2:19" ht="15.75" x14ac:dyDescent="0.25">
      <c r="B25" s="18" t="s">
        <v>163</v>
      </c>
      <c r="C25" s="26">
        <v>0</v>
      </c>
      <c r="D25" s="26">
        <v>0</v>
      </c>
      <c r="E25" s="26">
        <v>0</v>
      </c>
      <c r="F25" s="47">
        <f t="shared" si="0"/>
        <v>0</v>
      </c>
      <c r="G25" s="60">
        <v>0</v>
      </c>
      <c r="H25" s="60">
        <v>0</v>
      </c>
      <c r="I25" s="60">
        <v>1</v>
      </c>
      <c r="J25" s="61">
        <v>1</v>
      </c>
      <c r="K25" s="31">
        <v>0</v>
      </c>
      <c r="L25" s="26">
        <v>0</v>
      </c>
      <c r="M25" s="26">
        <v>0</v>
      </c>
      <c r="N25" s="29">
        <f t="shared" si="1"/>
        <v>0</v>
      </c>
      <c r="O25" s="26">
        <v>0</v>
      </c>
      <c r="P25" s="26"/>
      <c r="Q25" s="26">
        <v>0</v>
      </c>
      <c r="R25" s="27">
        <f t="shared" si="2"/>
        <v>0</v>
      </c>
      <c r="S25" s="47">
        <f t="shared" si="3"/>
        <v>1</v>
      </c>
    </row>
    <row r="26" spans="2:19" ht="31.5" x14ac:dyDescent="0.25">
      <c r="B26" s="18" t="s">
        <v>164</v>
      </c>
      <c r="C26" s="26">
        <v>0</v>
      </c>
      <c r="D26" s="26">
        <v>1</v>
      </c>
      <c r="E26" s="26">
        <v>2</v>
      </c>
      <c r="F26" s="47">
        <f t="shared" si="0"/>
        <v>3</v>
      </c>
      <c r="G26" s="60">
        <v>1</v>
      </c>
      <c r="H26" s="60">
        <v>0</v>
      </c>
      <c r="I26" s="60">
        <v>1</v>
      </c>
      <c r="J26" s="61">
        <v>2</v>
      </c>
      <c r="K26" s="31">
        <v>1</v>
      </c>
      <c r="L26" s="26">
        <v>1</v>
      </c>
      <c r="M26" s="26">
        <v>0</v>
      </c>
      <c r="N26" s="29">
        <f t="shared" si="1"/>
        <v>2</v>
      </c>
      <c r="O26" s="26">
        <v>3</v>
      </c>
      <c r="P26" s="26">
        <v>0</v>
      </c>
      <c r="Q26" s="26">
        <v>0</v>
      </c>
      <c r="R26" s="27">
        <f t="shared" si="2"/>
        <v>3</v>
      </c>
      <c r="S26" s="47">
        <f t="shared" si="3"/>
        <v>10</v>
      </c>
    </row>
    <row r="27" spans="2:19" ht="15.75" x14ac:dyDescent="0.25">
      <c r="B27" s="18" t="s">
        <v>165</v>
      </c>
      <c r="C27" s="26">
        <v>0</v>
      </c>
      <c r="D27" s="26">
        <v>3</v>
      </c>
      <c r="E27" s="26">
        <v>6</v>
      </c>
      <c r="F27" s="47">
        <f t="shared" si="0"/>
        <v>9</v>
      </c>
      <c r="G27" s="60">
        <v>9</v>
      </c>
      <c r="H27" s="60">
        <v>1</v>
      </c>
      <c r="I27" s="60">
        <v>2</v>
      </c>
      <c r="J27" s="61">
        <f>I27+H27+G27</f>
        <v>12</v>
      </c>
      <c r="K27" s="31">
        <v>1</v>
      </c>
      <c r="L27" s="26">
        <v>0</v>
      </c>
      <c r="M27" s="26">
        <v>0</v>
      </c>
      <c r="N27" s="29">
        <f t="shared" si="1"/>
        <v>1</v>
      </c>
      <c r="O27" s="26">
        <v>2</v>
      </c>
      <c r="P27" s="26">
        <v>0</v>
      </c>
      <c r="Q27" s="26">
        <v>0</v>
      </c>
      <c r="R27" s="27">
        <f t="shared" si="2"/>
        <v>2</v>
      </c>
      <c r="S27" s="47">
        <f t="shared" si="3"/>
        <v>24</v>
      </c>
    </row>
    <row r="28" spans="2:19" ht="15.75" x14ac:dyDescent="0.25">
      <c r="B28" s="4" t="s">
        <v>166</v>
      </c>
      <c r="C28" s="26">
        <v>0</v>
      </c>
      <c r="D28" s="26">
        <v>3</v>
      </c>
      <c r="E28" s="26">
        <v>4</v>
      </c>
      <c r="F28" s="47">
        <f t="shared" si="0"/>
        <v>7</v>
      </c>
      <c r="G28" s="60">
        <v>0</v>
      </c>
      <c r="H28" s="60">
        <v>2</v>
      </c>
      <c r="I28" s="60">
        <v>0</v>
      </c>
      <c r="J28" s="61">
        <f>I28+H28+G28</f>
        <v>2</v>
      </c>
      <c r="K28" s="31">
        <v>0</v>
      </c>
      <c r="L28" s="26">
        <v>2</v>
      </c>
      <c r="M28" s="26">
        <v>1</v>
      </c>
      <c r="N28" s="29">
        <f t="shared" si="1"/>
        <v>3</v>
      </c>
      <c r="O28" s="73">
        <v>6</v>
      </c>
      <c r="P28" s="74">
        <v>2</v>
      </c>
      <c r="Q28" s="74">
        <v>0</v>
      </c>
      <c r="R28" s="27">
        <f t="shared" si="2"/>
        <v>8</v>
      </c>
      <c r="S28" s="47">
        <f t="shared" si="3"/>
        <v>20</v>
      </c>
    </row>
    <row r="29" spans="2:19" ht="15.75" x14ac:dyDescent="0.25">
      <c r="B29" s="54" t="s">
        <v>6</v>
      </c>
      <c r="C29" s="33">
        <f t="shared" ref="C29:J29" si="4">SUM(C8:C28)</f>
        <v>4</v>
      </c>
      <c r="D29" s="33">
        <f t="shared" si="4"/>
        <v>15</v>
      </c>
      <c r="E29" s="33">
        <f t="shared" si="4"/>
        <v>17</v>
      </c>
      <c r="F29" s="33">
        <f t="shared" si="4"/>
        <v>36</v>
      </c>
      <c r="G29" s="33">
        <f t="shared" si="4"/>
        <v>20</v>
      </c>
      <c r="H29" s="33">
        <f t="shared" si="4"/>
        <v>23</v>
      </c>
      <c r="I29" s="33">
        <f t="shared" si="4"/>
        <v>21</v>
      </c>
      <c r="J29" s="33">
        <f t="shared" si="4"/>
        <v>64</v>
      </c>
      <c r="K29" s="33">
        <f>SUM(K22:K28)</f>
        <v>17</v>
      </c>
      <c r="L29" s="33">
        <f t="shared" ref="L29:M29" si="5">SUM(L22:L28)</f>
        <v>10</v>
      </c>
      <c r="M29" s="33">
        <f t="shared" si="5"/>
        <v>11</v>
      </c>
      <c r="N29" s="33">
        <f>SUM(N8:N28)</f>
        <v>47</v>
      </c>
      <c r="O29" s="33">
        <f>SUM(O22:O28)</f>
        <v>35</v>
      </c>
      <c r="P29" s="33">
        <f t="shared" ref="P29:Q29" si="6">SUM(P22:P28)</f>
        <v>7</v>
      </c>
      <c r="Q29" s="33">
        <f t="shared" si="6"/>
        <v>0</v>
      </c>
      <c r="R29" s="33">
        <f>SUM(R20:R28)</f>
        <v>42</v>
      </c>
      <c r="S29" s="33">
        <f>SUM(S8:S28)</f>
        <v>195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59"/>
  <sheetViews>
    <sheetView showGridLines="0" view="pageBreakPreview" zoomScale="85" zoomScaleNormal="45" zoomScaleSheetLayoutView="85" workbookViewId="0">
      <selection activeCell="G19" sqref="G19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thickBot="1" x14ac:dyDescent="0.3"/>
    <row r="7" spans="2:19" ht="15.75" x14ac:dyDescent="0.25">
      <c r="B7" s="104" t="s">
        <v>167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19" ht="15.75" x14ac:dyDescent="0.25">
      <c r="B8" s="99" t="s">
        <v>1</v>
      </c>
      <c r="C8" s="101" t="s">
        <v>2</v>
      </c>
      <c r="D8" s="101"/>
      <c r="E8" s="101"/>
      <c r="F8" s="101"/>
      <c r="G8" s="101" t="s">
        <v>3</v>
      </c>
      <c r="H8" s="101"/>
      <c r="I8" s="101"/>
      <c r="J8" s="101"/>
      <c r="K8" s="101" t="s">
        <v>4</v>
      </c>
      <c r="L8" s="101"/>
      <c r="M8" s="101"/>
      <c r="N8" s="101"/>
      <c r="O8" s="101" t="s">
        <v>5</v>
      </c>
      <c r="P8" s="101"/>
      <c r="Q8" s="101"/>
      <c r="R8" s="101"/>
      <c r="S8" s="102" t="s">
        <v>6</v>
      </c>
    </row>
    <row r="9" spans="2:19" ht="16.5" thickBot="1" x14ac:dyDescent="0.3">
      <c r="B9" s="100"/>
      <c r="C9" s="49" t="s">
        <v>7</v>
      </c>
      <c r="D9" s="49" t="s">
        <v>8</v>
      </c>
      <c r="E9" s="49" t="s">
        <v>9</v>
      </c>
      <c r="F9" s="49" t="s">
        <v>10</v>
      </c>
      <c r="G9" s="49" t="s">
        <v>11</v>
      </c>
      <c r="H9" s="49" t="s">
        <v>12</v>
      </c>
      <c r="I9" s="49" t="s">
        <v>13</v>
      </c>
      <c r="J9" s="49" t="s">
        <v>14</v>
      </c>
      <c r="K9" s="49" t="s">
        <v>15</v>
      </c>
      <c r="L9" s="49" t="s">
        <v>16</v>
      </c>
      <c r="M9" s="49" t="s">
        <v>17</v>
      </c>
      <c r="N9" s="49" t="s">
        <v>18</v>
      </c>
      <c r="O9" s="49" t="s">
        <v>19</v>
      </c>
      <c r="P9" s="49" t="s">
        <v>20</v>
      </c>
      <c r="Q9" s="49" t="s">
        <v>21</v>
      </c>
      <c r="R9" s="49" t="s">
        <v>22</v>
      </c>
      <c r="S9" s="103"/>
    </row>
    <row r="10" spans="2:19" ht="15.75" x14ac:dyDescent="0.25">
      <c r="B10" s="19" t="s">
        <v>168</v>
      </c>
      <c r="C10" s="26">
        <v>10</v>
      </c>
      <c r="D10" s="26">
        <v>20</v>
      </c>
      <c r="E10" s="26">
        <v>16</v>
      </c>
      <c r="F10" s="47">
        <f t="shared" ref="F10:F17" si="0">SUM(C10:E10)</f>
        <v>46</v>
      </c>
      <c r="G10" s="26">
        <v>16</v>
      </c>
      <c r="H10" s="26">
        <v>2</v>
      </c>
      <c r="I10" s="26">
        <v>10</v>
      </c>
      <c r="J10" s="47">
        <f t="shared" ref="J10:J17" si="1">SUM(G10:I10)</f>
        <v>28</v>
      </c>
      <c r="K10" s="26">
        <v>14</v>
      </c>
      <c r="L10" s="26">
        <v>17</v>
      </c>
      <c r="M10" s="26">
        <v>24</v>
      </c>
      <c r="N10" s="29">
        <f t="shared" ref="N10:N17" si="2">SUM(K10:M10)</f>
        <v>55</v>
      </c>
      <c r="O10" s="26">
        <v>18</v>
      </c>
      <c r="P10" s="26">
        <v>12</v>
      </c>
      <c r="Q10" s="26">
        <v>19</v>
      </c>
      <c r="R10" s="62">
        <f>SUM(O10:Q10)</f>
        <v>49</v>
      </c>
      <c r="S10" s="33">
        <f>F10+J10+N10+Q10</f>
        <v>148</v>
      </c>
    </row>
    <row r="11" spans="2:19" ht="15.75" x14ac:dyDescent="0.25">
      <c r="B11" s="19" t="s">
        <v>169</v>
      </c>
      <c r="C11" s="26">
        <v>4</v>
      </c>
      <c r="D11" s="26">
        <v>6</v>
      </c>
      <c r="E11" s="26">
        <v>8</v>
      </c>
      <c r="F11" s="47">
        <f t="shared" si="0"/>
        <v>18</v>
      </c>
      <c r="G11" s="26">
        <v>3</v>
      </c>
      <c r="H11" s="26">
        <v>0</v>
      </c>
      <c r="I11" s="26">
        <v>0</v>
      </c>
      <c r="J11" s="47">
        <f t="shared" si="1"/>
        <v>3</v>
      </c>
      <c r="K11" s="26">
        <v>0</v>
      </c>
      <c r="L11" s="26">
        <v>0</v>
      </c>
      <c r="M11" s="26">
        <v>0</v>
      </c>
      <c r="N11" s="29">
        <f t="shared" si="2"/>
        <v>0</v>
      </c>
      <c r="O11" s="26">
        <v>0</v>
      </c>
      <c r="P11" s="26">
        <v>0</v>
      </c>
      <c r="Q11" s="26">
        <v>0</v>
      </c>
      <c r="R11" s="62">
        <f t="shared" ref="R11:R17" si="3">SUM(O11:Q11)</f>
        <v>0</v>
      </c>
      <c r="S11" s="33">
        <f>F11+J11+N11+Q11</f>
        <v>21</v>
      </c>
    </row>
    <row r="12" spans="2:19" ht="15.75" x14ac:dyDescent="0.25">
      <c r="B12" s="19" t="s">
        <v>170</v>
      </c>
      <c r="C12" s="26">
        <v>5</v>
      </c>
      <c r="D12" s="26">
        <v>4</v>
      </c>
      <c r="E12" s="26">
        <v>3</v>
      </c>
      <c r="F12" s="47">
        <f t="shared" si="0"/>
        <v>12</v>
      </c>
      <c r="G12" s="26">
        <v>2</v>
      </c>
      <c r="H12" s="26">
        <v>0</v>
      </c>
      <c r="I12" s="26">
        <v>1</v>
      </c>
      <c r="J12" s="47">
        <f t="shared" si="1"/>
        <v>3</v>
      </c>
      <c r="K12" s="26">
        <v>1</v>
      </c>
      <c r="L12" s="26">
        <v>0</v>
      </c>
      <c r="M12" s="26">
        <v>0</v>
      </c>
      <c r="N12" s="29">
        <f t="shared" si="2"/>
        <v>1</v>
      </c>
      <c r="O12" s="26">
        <v>0</v>
      </c>
      <c r="P12" s="26">
        <v>0</v>
      </c>
      <c r="Q12" s="26">
        <v>0</v>
      </c>
      <c r="R12" s="62">
        <f t="shared" si="3"/>
        <v>0</v>
      </c>
      <c r="S12" s="33">
        <f>F12+J12+N12+Q12</f>
        <v>16</v>
      </c>
    </row>
    <row r="13" spans="2:19" ht="15.75" x14ac:dyDescent="0.25">
      <c r="B13" s="19" t="s">
        <v>171</v>
      </c>
      <c r="C13" s="26">
        <v>2</v>
      </c>
      <c r="D13" s="26">
        <v>0</v>
      </c>
      <c r="E13" s="26">
        <v>1</v>
      </c>
      <c r="F13" s="47">
        <f t="shared" si="0"/>
        <v>3</v>
      </c>
      <c r="G13" s="26">
        <v>0</v>
      </c>
      <c r="H13" s="26">
        <v>0</v>
      </c>
      <c r="I13" s="26">
        <v>3</v>
      </c>
      <c r="J13" s="47">
        <f t="shared" si="1"/>
        <v>3</v>
      </c>
      <c r="K13" s="26">
        <v>3</v>
      </c>
      <c r="L13" s="26">
        <v>0</v>
      </c>
      <c r="M13" s="26">
        <v>0</v>
      </c>
      <c r="N13" s="29">
        <f t="shared" si="2"/>
        <v>3</v>
      </c>
      <c r="O13" s="26">
        <v>1</v>
      </c>
      <c r="P13" s="26">
        <v>1</v>
      </c>
      <c r="Q13" s="26">
        <v>1</v>
      </c>
      <c r="R13" s="62">
        <f t="shared" si="3"/>
        <v>3</v>
      </c>
      <c r="S13" s="33">
        <f>R13+N13+J13+F13</f>
        <v>12</v>
      </c>
    </row>
    <row r="14" spans="2:19" ht="15.75" x14ac:dyDescent="0.25">
      <c r="B14" s="19" t="s">
        <v>172</v>
      </c>
      <c r="C14" s="26">
        <v>1</v>
      </c>
      <c r="D14" s="26">
        <v>8</v>
      </c>
      <c r="E14" s="26">
        <v>7</v>
      </c>
      <c r="F14" s="47">
        <f t="shared" si="0"/>
        <v>16</v>
      </c>
      <c r="G14" s="26">
        <v>1</v>
      </c>
      <c r="H14" s="26">
        <v>3</v>
      </c>
      <c r="I14" s="26">
        <v>5</v>
      </c>
      <c r="J14" s="47">
        <f t="shared" si="1"/>
        <v>9</v>
      </c>
      <c r="K14" s="26">
        <v>14</v>
      </c>
      <c r="L14" s="26">
        <v>5</v>
      </c>
      <c r="M14" s="26">
        <v>1</v>
      </c>
      <c r="N14" s="29">
        <f t="shared" si="2"/>
        <v>20</v>
      </c>
      <c r="O14" s="26">
        <v>1</v>
      </c>
      <c r="P14" s="26">
        <v>1</v>
      </c>
      <c r="Q14" s="26">
        <v>2</v>
      </c>
      <c r="R14" s="62">
        <f t="shared" si="3"/>
        <v>4</v>
      </c>
      <c r="S14" s="33">
        <f>F14+J14+N14+R14</f>
        <v>49</v>
      </c>
    </row>
    <row r="15" spans="2:19" ht="15.75" x14ac:dyDescent="0.25">
      <c r="B15" s="19" t="s">
        <v>173</v>
      </c>
      <c r="C15" s="26">
        <v>16</v>
      </c>
      <c r="D15" s="26">
        <v>12</v>
      </c>
      <c r="E15" s="26">
        <v>17</v>
      </c>
      <c r="F15" s="47">
        <f t="shared" si="0"/>
        <v>45</v>
      </c>
      <c r="G15" s="26">
        <v>13</v>
      </c>
      <c r="H15" s="26">
        <v>2</v>
      </c>
      <c r="I15" s="26">
        <v>10</v>
      </c>
      <c r="J15" s="47">
        <f t="shared" si="1"/>
        <v>25</v>
      </c>
      <c r="K15" s="26">
        <v>8</v>
      </c>
      <c r="L15" s="26">
        <v>8</v>
      </c>
      <c r="M15" s="26">
        <v>19</v>
      </c>
      <c r="N15" s="29">
        <f t="shared" si="2"/>
        <v>35</v>
      </c>
      <c r="O15" s="26">
        <v>23</v>
      </c>
      <c r="P15" s="26">
        <v>17</v>
      </c>
      <c r="Q15" s="26">
        <v>21</v>
      </c>
      <c r="R15" s="62">
        <f t="shared" si="3"/>
        <v>61</v>
      </c>
      <c r="S15" s="33">
        <f>F15+J15+N15+R15</f>
        <v>166</v>
      </c>
    </row>
    <row r="16" spans="2:19" ht="15.75" x14ac:dyDescent="0.25">
      <c r="B16" s="19" t="s">
        <v>174</v>
      </c>
      <c r="C16" s="26">
        <v>5</v>
      </c>
      <c r="D16" s="26">
        <v>3</v>
      </c>
      <c r="E16" s="26">
        <v>3</v>
      </c>
      <c r="F16" s="47">
        <f t="shared" si="0"/>
        <v>11</v>
      </c>
      <c r="G16" s="26">
        <v>1</v>
      </c>
      <c r="H16" s="26">
        <v>1</v>
      </c>
      <c r="I16" s="26">
        <v>5</v>
      </c>
      <c r="J16" s="47">
        <f t="shared" si="1"/>
        <v>7</v>
      </c>
      <c r="K16" s="26">
        <v>8</v>
      </c>
      <c r="L16" s="26">
        <v>3</v>
      </c>
      <c r="M16" s="26">
        <v>7</v>
      </c>
      <c r="N16" s="29">
        <f t="shared" si="2"/>
        <v>18</v>
      </c>
      <c r="O16" s="26">
        <v>3</v>
      </c>
      <c r="P16" s="26">
        <v>2</v>
      </c>
      <c r="Q16" s="26">
        <v>1</v>
      </c>
      <c r="R16" s="62">
        <f t="shared" si="3"/>
        <v>6</v>
      </c>
      <c r="S16" s="33">
        <f>F16+J16+N16+R16</f>
        <v>42</v>
      </c>
    </row>
    <row r="17" spans="2:19" ht="15.75" x14ac:dyDescent="0.25">
      <c r="B17" s="19" t="s">
        <v>175</v>
      </c>
      <c r="C17" s="26">
        <v>165</v>
      </c>
      <c r="D17" s="26">
        <v>202</v>
      </c>
      <c r="E17" s="26">
        <v>224</v>
      </c>
      <c r="F17" s="47">
        <f t="shared" si="0"/>
        <v>591</v>
      </c>
      <c r="G17" s="38">
        <v>180</v>
      </c>
      <c r="H17" s="38">
        <v>82</v>
      </c>
      <c r="I17" s="38">
        <v>281</v>
      </c>
      <c r="J17" s="29">
        <f t="shared" si="1"/>
        <v>543</v>
      </c>
      <c r="K17" s="31">
        <v>207</v>
      </c>
      <c r="L17" s="26">
        <v>264</v>
      </c>
      <c r="M17" s="26">
        <v>268</v>
      </c>
      <c r="N17" s="29">
        <f t="shared" si="2"/>
        <v>739</v>
      </c>
      <c r="O17" s="26">
        <v>327</v>
      </c>
      <c r="P17" s="26">
        <v>270</v>
      </c>
      <c r="Q17" s="26">
        <v>271</v>
      </c>
      <c r="R17" s="62">
        <f t="shared" si="3"/>
        <v>868</v>
      </c>
      <c r="S17" s="33">
        <f>F17+J17+N17+R17</f>
        <v>2741</v>
      </c>
    </row>
    <row r="18" spans="2:19" ht="15.75" x14ac:dyDescent="0.25">
      <c r="B18" s="54" t="s">
        <v>6</v>
      </c>
      <c r="C18" s="33">
        <f t="shared" ref="C18:J18" si="4">SUM(C10:C17)</f>
        <v>208</v>
      </c>
      <c r="D18" s="33">
        <f t="shared" si="4"/>
        <v>255</v>
      </c>
      <c r="E18" s="33">
        <f t="shared" si="4"/>
        <v>279</v>
      </c>
      <c r="F18" s="33">
        <f t="shared" si="4"/>
        <v>742</v>
      </c>
      <c r="G18" s="33">
        <f t="shared" si="4"/>
        <v>216</v>
      </c>
      <c r="H18" s="33">
        <f t="shared" si="4"/>
        <v>90</v>
      </c>
      <c r="I18" s="33">
        <f t="shared" si="4"/>
        <v>315</v>
      </c>
      <c r="J18" s="33">
        <f t="shared" si="4"/>
        <v>621</v>
      </c>
      <c r="K18" s="33">
        <f>SUM(K12:K17)</f>
        <v>241</v>
      </c>
      <c r="L18" s="33">
        <f>SUM(L12:L17)</f>
        <v>280</v>
      </c>
      <c r="M18" s="33">
        <f>SUM(M12:M17)</f>
        <v>295</v>
      </c>
      <c r="N18" s="33">
        <f>SUM(N6:N17)</f>
        <v>871</v>
      </c>
      <c r="O18" s="33">
        <f>SUM(O10:O17)</f>
        <v>373</v>
      </c>
      <c r="P18" s="33">
        <f>SUM(P10:P17)</f>
        <v>303</v>
      </c>
      <c r="Q18" s="33">
        <f>SUM(Q10:Q17)</f>
        <v>315</v>
      </c>
      <c r="R18" s="33">
        <f>SUM(R10:R17)</f>
        <v>991</v>
      </c>
      <c r="S18" s="33">
        <f>SUM(S10:S17)</f>
        <v>3195</v>
      </c>
    </row>
    <row r="19" spans="2:19" ht="15.75" x14ac:dyDescent="0.25">
      <c r="B19" s="98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</row>
    <row r="20" spans="2:19" ht="15.75" x14ac:dyDescent="0.25">
      <c r="B20" s="98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2:19" ht="15.75" x14ac:dyDescent="0.25">
      <c r="B21" s="98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</row>
    <row r="22" spans="2:19" ht="15.75" x14ac:dyDescent="0.25">
      <c r="B22" s="98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</row>
    <row r="23" spans="2:19" ht="15.75" x14ac:dyDescent="0.25">
      <c r="B23" s="98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</row>
    <row r="24" spans="2:19" ht="15.75" x14ac:dyDescent="0.25">
      <c r="B24" s="98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</row>
    <row r="25" spans="2:19" ht="15.75" x14ac:dyDescent="0.25">
      <c r="B25" s="98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</row>
    <row r="26" spans="2:19" ht="15.75" x14ac:dyDescent="0.25">
      <c r="B26" s="98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2:19" ht="15.75" x14ac:dyDescent="0.25">
      <c r="B27" s="98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2:19" ht="15.75" x14ac:dyDescent="0.25">
      <c r="B28" s="98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2:19" ht="15.75" x14ac:dyDescent="0.25">
      <c r="B29" s="98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2:19" ht="15.75" x14ac:dyDescent="0.25">
      <c r="B30" s="98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2:19" ht="15.75" x14ac:dyDescent="0.25">
      <c r="B31" s="98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2:19" ht="15.75" x14ac:dyDescent="0.25">
      <c r="B32" s="98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2:19" ht="15.75" x14ac:dyDescent="0.25">
      <c r="B33" s="98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2:19" ht="15.75" x14ac:dyDescent="0.25">
      <c r="B34" s="98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2:19" ht="15.75" x14ac:dyDescent="0.25">
      <c r="B35" s="98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</row>
    <row r="36" spans="2:19" ht="15.75" x14ac:dyDescent="0.25">
      <c r="B36" s="98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</row>
    <row r="37" spans="2:19" ht="15.75" x14ac:dyDescent="0.25">
      <c r="B37" s="98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</row>
    <row r="38" spans="2:19" ht="15.75" x14ac:dyDescent="0.25">
      <c r="B38" s="98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2:19" ht="15.75" x14ac:dyDescent="0.25">
      <c r="B39" s="98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</row>
    <row r="40" spans="2:19" ht="15.75" x14ac:dyDescent="0.25">
      <c r="B40" s="98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</row>
    <row r="41" spans="2:19" ht="15.75" x14ac:dyDescent="0.25">
      <c r="B41" s="98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</row>
    <row r="42" spans="2:19" ht="15.75" x14ac:dyDescent="0.25">
      <c r="B42" s="98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</row>
    <row r="43" spans="2:19" ht="15.75" x14ac:dyDescent="0.25">
      <c r="B43" s="98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</row>
    <row r="44" spans="2:19" ht="15.75" x14ac:dyDescent="0.25">
      <c r="B44" s="98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</row>
    <row r="45" spans="2:19" ht="15.75" x14ac:dyDescent="0.25">
      <c r="B45" s="98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</row>
    <row r="46" spans="2:19" ht="15.75" x14ac:dyDescent="0.25">
      <c r="B46" s="98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</row>
    <row r="47" spans="2:19" ht="15.75" x14ac:dyDescent="0.25">
      <c r="B47" s="93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</row>
    <row r="48" spans="2:19" ht="15.75" x14ac:dyDescent="0.25">
      <c r="B48" s="93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spans="2:19" ht="15.75" x14ac:dyDescent="0.25">
      <c r="B49" s="93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2:19" ht="15.75" thickBot="1" x14ac:dyDescent="0.3"/>
    <row r="51" spans="2:19" ht="15.75" x14ac:dyDescent="0.25">
      <c r="B51" s="104" t="s">
        <v>176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6"/>
    </row>
    <row r="52" spans="2:19" ht="15.75" x14ac:dyDescent="0.25">
      <c r="B52" s="99" t="s">
        <v>177</v>
      </c>
      <c r="C52" s="101" t="s">
        <v>2</v>
      </c>
      <c r="D52" s="101"/>
      <c r="E52" s="101"/>
      <c r="F52" s="101"/>
      <c r="G52" s="101" t="s">
        <v>3</v>
      </c>
      <c r="H52" s="101"/>
      <c r="I52" s="101"/>
      <c r="J52" s="101"/>
      <c r="K52" s="101" t="s">
        <v>4</v>
      </c>
      <c r="L52" s="101"/>
      <c r="M52" s="101"/>
      <c r="N52" s="101"/>
      <c r="O52" s="101" t="s">
        <v>5</v>
      </c>
      <c r="P52" s="101"/>
      <c r="Q52" s="101"/>
      <c r="R52" s="101"/>
      <c r="S52" s="102" t="s">
        <v>6</v>
      </c>
    </row>
    <row r="53" spans="2:19" ht="16.5" thickBot="1" x14ac:dyDescent="0.3">
      <c r="B53" s="100"/>
      <c r="C53" s="49" t="s">
        <v>7</v>
      </c>
      <c r="D53" s="49" t="s">
        <v>8</v>
      </c>
      <c r="E53" s="49" t="s">
        <v>9</v>
      </c>
      <c r="F53" s="49" t="s">
        <v>10</v>
      </c>
      <c r="G53" s="49" t="s">
        <v>11</v>
      </c>
      <c r="H53" s="49" t="s">
        <v>12</v>
      </c>
      <c r="I53" s="49" t="s">
        <v>13</v>
      </c>
      <c r="J53" s="49" t="s">
        <v>14</v>
      </c>
      <c r="K53" s="49" t="s">
        <v>15</v>
      </c>
      <c r="L53" s="49" t="s">
        <v>16</v>
      </c>
      <c r="M53" s="49" t="s">
        <v>17</v>
      </c>
      <c r="N53" s="49" t="s">
        <v>18</v>
      </c>
      <c r="O53" s="49" t="s">
        <v>19</v>
      </c>
      <c r="P53" s="49" t="s">
        <v>20</v>
      </c>
      <c r="Q53" s="49" t="s">
        <v>21</v>
      </c>
      <c r="R53" s="49" t="s">
        <v>22</v>
      </c>
      <c r="S53" s="103"/>
    </row>
    <row r="54" spans="2:19" ht="15.75" x14ac:dyDescent="0.25">
      <c r="B54" s="19" t="s">
        <v>178</v>
      </c>
      <c r="C54" s="38">
        <v>3</v>
      </c>
      <c r="D54" s="38">
        <v>1</v>
      </c>
      <c r="E54" s="38">
        <v>3</v>
      </c>
      <c r="F54" s="29">
        <f>SUM(C54:E54)</f>
        <v>7</v>
      </c>
      <c r="G54" s="58"/>
      <c r="H54" s="58"/>
      <c r="I54" s="58"/>
      <c r="J54" s="59">
        <f>SUM(G54:I54)</f>
        <v>0</v>
      </c>
      <c r="K54" s="48"/>
      <c r="L54" s="38"/>
      <c r="M54" s="38"/>
      <c r="N54" s="29">
        <f>SUM(K54:M54)</f>
        <v>0</v>
      </c>
      <c r="O54" s="38"/>
      <c r="P54" s="38"/>
      <c r="Q54" s="38"/>
      <c r="R54" s="28">
        <f>SUM(O54:Q54)</f>
        <v>0</v>
      </c>
      <c r="S54" s="22">
        <f>F54+J54+N54+R54</f>
        <v>7</v>
      </c>
    </row>
    <row r="55" spans="2:19" ht="15.75" x14ac:dyDescent="0.25">
      <c r="B55" s="19" t="s">
        <v>179</v>
      </c>
      <c r="C55" s="26">
        <v>0</v>
      </c>
      <c r="D55" s="26">
        <v>0</v>
      </c>
      <c r="E55" s="26">
        <v>0</v>
      </c>
      <c r="F55" s="47">
        <f>SUM(C55:E55)</f>
        <v>0</v>
      </c>
      <c r="G55" s="60"/>
      <c r="H55" s="60"/>
      <c r="I55" s="60"/>
      <c r="J55" s="61">
        <f>SUM(G55:I55)</f>
        <v>0</v>
      </c>
      <c r="K55" s="31"/>
      <c r="L55" s="26"/>
      <c r="M55" s="26"/>
      <c r="N55" s="47">
        <f>SUM(K55:M55)</f>
        <v>0</v>
      </c>
      <c r="O55" s="26"/>
      <c r="P55" s="26"/>
      <c r="Q55" s="26"/>
      <c r="R55" s="62">
        <f>SUM(O55:Q55)</f>
        <v>0</v>
      </c>
      <c r="S55" s="33">
        <f>F55+J55+N55+R55</f>
        <v>0</v>
      </c>
    </row>
    <row r="56" spans="2:19" ht="15.75" x14ac:dyDescent="0.25">
      <c r="B56" s="19" t="s">
        <v>180</v>
      </c>
      <c r="C56" s="26">
        <v>0</v>
      </c>
      <c r="D56" s="26">
        <v>37</v>
      </c>
      <c r="E56" s="26">
        <v>0</v>
      </c>
      <c r="F56" s="47">
        <f>SUM(C56:E56)</f>
        <v>37</v>
      </c>
      <c r="G56" s="60"/>
      <c r="H56" s="60"/>
      <c r="I56" s="60"/>
      <c r="J56" s="61">
        <f>SUM(G56:I56)</f>
        <v>0</v>
      </c>
      <c r="K56" s="31"/>
      <c r="L56" s="26"/>
      <c r="M56" s="26"/>
      <c r="N56" s="47">
        <f>SUM(K56:M56)</f>
        <v>0</v>
      </c>
      <c r="O56" s="26"/>
      <c r="P56" s="26"/>
      <c r="Q56" s="26"/>
      <c r="R56" s="62">
        <f>SUM(O56:Q56)</f>
        <v>0</v>
      </c>
      <c r="S56" s="33">
        <f>F56+J56+N56+R56</f>
        <v>37</v>
      </c>
    </row>
    <row r="57" spans="2:19" ht="31.5" x14ac:dyDescent="0.25">
      <c r="B57" s="19" t="s">
        <v>181</v>
      </c>
      <c r="C57" s="26">
        <v>0</v>
      </c>
      <c r="D57" s="26">
        <v>0</v>
      </c>
      <c r="E57" s="26">
        <v>0</v>
      </c>
      <c r="F57" s="47">
        <f>SUM(C57:E57)</f>
        <v>0</v>
      </c>
      <c r="G57" s="60"/>
      <c r="H57" s="60"/>
      <c r="I57" s="60"/>
      <c r="J57" s="61">
        <f>SUM(G57:I57)</f>
        <v>0</v>
      </c>
      <c r="K57" s="31"/>
      <c r="L57" s="32"/>
      <c r="M57" s="32"/>
      <c r="N57" s="33">
        <f>SUM(K57:M57)</f>
        <v>0</v>
      </c>
      <c r="O57" s="32"/>
      <c r="P57" s="26"/>
      <c r="Q57" s="26"/>
      <c r="R57" s="33">
        <f>SUM(O57:Q57)</f>
        <v>0</v>
      </c>
      <c r="S57" s="33">
        <f>F57+J57+N57+R57</f>
        <v>0</v>
      </c>
    </row>
    <row r="58" spans="2:19" ht="31.5" x14ac:dyDescent="0.25">
      <c r="B58" s="19" t="s">
        <v>182</v>
      </c>
      <c r="C58" s="26">
        <v>0</v>
      </c>
      <c r="D58" s="26">
        <v>0</v>
      </c>
      <c r="E58" s="26">
        <v>0</v>
      </c>
      <c r="F58" s="47">
        <f>SUM(C58:E58)</f>
        <v>0</v>
      </c>
      <c r="G58" s="60"/>
      <c r="H58" s="60"/>
      <c r="I58" s="60"/>
      <c r="J58" s="61">
        <f>SUM(G58:I58)</f>
        <v>0</v>
      </c>
      <c r="K58" s="31"/>
      <c r="L58" s="26"/>
      <c r="M58" s="26"/>
      <c r="N58" s="47">
        <f>SUM(K58:M58)</f>
        <v>0</v>
      </c>
      <c r="O58" s="26"/>
      <c r="P58" s="26"/>
      <c r="Q58" s="26"/>
      <c r="R58" s="33">
        <f>SUM(O58:Q58)</f>
        <v>0</v>
      </c>
      <c r="S58" s="33">
        <f>F58+J58+N58+R58</f>
        <v>0</v>
      </c>
    </row>
    <row r="59" spans="2:19" ht="15.75" x14ac:dyDescent="0.25">
      <c r="B59" s="54" t="s">
        <v>6</v>
      </c>
      <c r="C59" s="33">
        <f>SUM(C54:C58)</f>
        <v>3</v>
      </c>
      <c r="D59" s="33">
        <f>SUM(D54:D58)</f>
        <v>38</v>
      </c>
      <c r="E59" s="33">
        <f>SUM(E54:E58)</f>
        <v>3</v>
      </c>
      <c r="F59" s="33">
        <f t="shared" ref="F59:Q59" si="5">SUM(F54:F58)</f>
        <v>44</v>
      </c>
      <c r="G59" s="33">
        <f t="shared" si="5"/>
        <v>0</v>
      </c>
      <c r="H59" s="33">
        <f t="shared" si="5"/>
        <v>0</v>
      </c>
      <c r="I59" s="33">
        <f t="shared" si="5"/>
        <v>0</v>
      </c>
      <c r="J59" s="33">
        <f t="shared" si="5"/>
        <v>0</v>
      </c>
      <c r="K59" s="33">
        <f t="shared" si="5"/>
        <v>0</v>
      </c>
      <c r="L59" s="33">
        <f t="shared" si="5"/>
        <v>0</v>
      </c>
      <c r="M59" s="33">
        <f t="shared" si="5"/>
        <v>0</v>
      </c>
      <c r="N59" s="33">
        <f t="shared" si="5"/>
        <v>0</v>
      </c>
      <c r="O59" s="33">
        <f t="shared" si="5"/>
        <v>0</v>
      </c>
      <c r="P59" s="33">
        <f t="shared" si="5"/>
        <v>0</v>
      </c>
      <c r="Q59" s="33">
        <f t="shared" si="5"/>
        <v>0</v>
      </c>
      <c r="R59" s="33">
        <f>SUM(R56:R58)</f>
        <v>0</v>
      </c>
      <c r="S59" s="33">
        <f>SUM(S54:S58)</f>
        <v>44</v>
      </c>
    </row>
  </sheetData>
  <mergeCells count="14">
    <mergeCell ref="B7:S7"/>
    <mergeCell ref="C8:F8"/>
    <mergeCell ref="G8:J8"/>
    <mergeCell ref="K8:N8"/>
    <mergeCell ref="O8:R8"/>
    <mergeCell ref="S8:S9"/>
    <mergeCell ref="B8:B9"/>
    <mergeCell ref="B51:S51"/>
    <mergeCell ref="C52:F52"/>
    <mergeCell ref="G52:J52"/>
    <mergeCell ref="K52:N52"/>
    <mergeCell ref="O52:R52"/>
    <mergeCell ref="S52:S53"/>
    <mergeCell ref="B52:B53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70" zoomScaleNormal="25" zoomScaleSheetLayoutView="70" zoomScalePageLayoutView="95" workbookViewId="0">
      <selection activeCell="W35" sqref="W35"/>
    </sheetView>
  </sheetViews>
  <sheetFormatPr baseColWidth="10" defaultColWidth="11.42578125" defaultRowHeight="15" x14ac:dyDescent="0.25"/>
  <cols>
    <col min="2" max="2" width="51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04" t="s">
        <v>183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</row>
    <row r="6" spans="2:19" ht="15.75" x14ac:dyDescent="0.25">
      <c r="B6" s="99" t="s">
        <v>1</v>
      </c>
      <c r="C6" s="101" t="s">
        <v>2</v>
      </c>
      <c r="D6" s="101"/>
      <c r="E6" s="101"/>
      <c r="F6" s="101"/>
      <c r="G6" s="101" t="s">
        <v>3</v>
      </c>
      <c r="H6" s="101"/>
      <c r="I6" s="101"/>
      <c r="J6" s="101"/>
      <c r="K6" s="101" t="s">
        <v>4</v>
      </c>
      <c r="L6" s="101"/>
      <c r="M6" s="101"/>
      <c r="N6" s="101"/>
      <c r="O6" s="101" t="s">
        <v>5</v>
      </c>
      <c r="P6" s="101"/>
      <c r="Q6" s="101"/>
      <c r="R6" s="101"/>
      <c r="S6" s="102" t="s">
        <v>6</v>
      </c>
    </row>
    <row r="7" spans="2:19" ht="16.5" thickBot="1" x14ac:dyDescent="0.3">
      <c r="B7" s="100"/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  <c r="I7" s="49" t="s">
        <v>13</v>
      </c>
      <c r="J7" s="49" t="s">
        <v>14</v>
      </c>
      <c r="K7" s="49" t="s">
        <v>15</v>
      </c>
      <c r="L7" s="49" t="s">
        <v>16</v>
      </c>
      <c r="M7" s="49" t="s">
        <v>17</v>
      </c>
      <c r="N7" s="49" t="s">
        <v>18</v>
      </c>
      <c r="O7" s="49" t="s">
        <v>19</v>
      </c>
      <c r="P7" s="49" t="s">
        <v>20</v>
      </c>
      <c r="Q7" s="49" t="s">
        <v>21</v>
      </c>
      <c r="R7" s="49" t="s">
        <v>22</v>
      </c>
      <c r="S7" s="103"/>
    </row>
    <row r="8" spans="2:19" ht="15.75" x14ac:dyDescent="0.25">
      <c r="B8" s="30" t="s">
        <v>184</v>
      </c>
      <c r="C8" s="44">
        <v>23</v>
      </c>
      <c r="D8" s="44">
        <v>279</v>
      </c>
      <c r="E8" s="44">
        <v>335</v>
      </c>
      <c r="F8" s="29">
        <f>+SUM(C8:E8)</f>
        <v>637</v>
      </c>
      <c r="G8" s="63">
        <v>200</v>
      </c>
      <c r="H8" s="63">
        <v>389</v>
      </c>
      <c r="I8" s="63">
        <v>125</v>
      </c>
      <c r="J8" s="20">
        <f>G8+I8+H8</f>
        <v>714</v>
      </c>
      <c r="K8" s="48">
        <v>286</v>
      </c>
      <c r="L8" s="38">
        <v>30</v>
      </c>
      <c r="M8" s="38">
        <v>5</v>
      </c>
      <c r="N8" s="29">
        <f>SUM(K8:M8)</f>
        <v>321</v>
      </c>
      <c r="O8" s="87">
        <v>152</v>
      </c>
      <c r="P8" s="88">
        <v>112</v>
      </c>
      <c r="Q8" s="88">
        <v>208</v>
      </c>
      <c r="R8" s="27">
        <v>472</v>
      </c>
      <c r="S8" s="22">
        <f>+SUM(R8,N8,J8,F8)</f>
        <v>2144</v>
      </c>
    </row>
    <row r="9" spans="2:19" ht="15.75" x14ac:dyDescent="0.25">
      <c r="B9" s="64" t="s">
        <v>185</v>
      </c>
      <c r="C9" s="32">
        <v>9255</v>
      </c>
      <c r="D9" s="32">
        <v>9644</v>
      </c>
      <c r="E9" s="32">
        <v>10928</v>
      </c>
      <c r="F9" s="29">
        <f t="shared" ref="F9" si="0">+SUM(C9:E9)</f>
        <v>29827</v>
      </c>
      <c r="G9" s="65">
        <v>8008</v>
      </c>
      <c r="H9" s="65">
        <v>9835</v>
      </c>
      <c r="I9" s="65">
        <v>8779</v>
      </c>
      <c r="J9" s="20">
        <f>G9+H9+I9</f>
        <v>26622</v>
      </c>
      <c r="K9" s="31">
        <v>9431</v>
      </c>
      <c r="L9" s="26">
        <v>9398</v>
      </c>
      <c r="M9" s="26">
        <v>8756</v>
      </c>
      <c r="N9" s="29">
        <f t="shared" ref="N9:N11" si="1">SUM(K9:M9)</f>
        <v>27585</v>
      </c>
      <c r="O9" s="87">
        <v>8471</v>
      </c>
      <c r="P9" s="88">
        <v>6494</v>
      </c>
      <c r="Q9" s="88">
        <v>7166</v>
      </c>
      <c r="R9" s="27">
        <v>22131</v>
      </c>
      <c r="S9" s="22">
        <f>R9+N9+J9+F9</f>
        <v>106165</v>
      </c>
    </row>
    <row r="10" spans="2:19" ht="15.75" x14ac:dyDescent="0.25">
      <c r="B10" s="4" t="s">
        <v>186</v>
      </c>
      <c r="C10" s="32">
        <v>88</v>
      </c>
      <c r="D10" s="32">
        <v>30</v>
      </c>
      <c r="E10" s="32">
        <v>49</v>
      </c>
      <c r="F10" s="29">
        <f t="shared" ref="F10" si="2">+SUM(C10:E10)</f>
        <v>167</v>
      </c>
      <c r="G10" s="65">
        <v>227</v>
      </c>
      <c r="H10" s="65">
        <v>319</v>
      </c>
      <c r="I10" s="65">
        <v>275</v>
      </c>
      <c r="J10" s="20">
        <f>G10+H10+I10</f>
        <v>821</v>
      </c>
      <c r="K10" s="31">
        <v>255</v>
      </c>
      <c r="L10" s="26">
        <v>197</v>
      </c>
      <c r="M10" s="26">
        <v>268</v>
      </c>
      <c r="N10" s="29">
        <f t="shared" si="1"/>
        <v>720</v>
      </c>
      <c r="O10" s="71">
        <v>257</v>
      </c>
      <c r="P10" s="72">
        <v>123</v>
      </c>
      <c r="Q10" s="72">
        <v>468</v>
      </c>
      <c r="R10" s="27">
        <v>848</v>
      </c>
      <c r="S10" s="22">
        <f>R10+N10+J10+F10</f>
        <v>2556</v>
      </c>
    </row>
    <row r="11" spans="2:19" ht="15" customHeight="1" x14ac:dyDescent="0.25">
      <c r="B11" s="64" t="s">
        <v>187</v>
      </c>
      <c r="C11" s="32">
        <v>46</v>
      </c>
      <c r="D11" s="32">
        <v>839</v>
      </c>
      <c r="E11" s="32">
        <v>353</v>
      </c>
      <c r="F11" s="29">
        <f t="shared" ref="F11" si="3">+SUM(C11:E11)</f>
        <v>1238</v>
      </c>
      <c r="G11" s="65">
        <v>1079</v>
      </c>
      <c r="H11" s="65">
        <v>1681</v>
      </c>
      <c r="I11" s="65">
        <v>1310</v>
      </c>
      <c r="J11" s="20">
        <f>G11+H11+I11</f>
        <v>4070</v>
      </c>
      <c r="K11" s="31">
        <v>1138</v>
      </c>
      <c r="L11" s="26">
        <v>816</v>
      </c>
      <c r="M11" s="26">
        <v>986</v>
      </c>
      <c r="N11" s="29">
        <f t="shared" si="1"/>
        <v>2940</v>
      </c>
      <c r="O11" s="71">
        <v>1200</v>
      </c>
      <c r="P11" s="72">
        <v>1431</v>
      </c>
      <c r="Q11" s="72">
        <v>1048</v>
      </c>
      <c r="R11" s="27">
        <v>3679</v>
      </c>
      <c r="S11" s="22">
        <f>R11+N11+J11+F11</f>
        <v>11927</v>
      </c>
    </row>
    <row r="12" spans="2:19" ht="15.75" x14ac:dyDescent="0.25">
      <c r="B12" s="54" t="s">
        <v>6</v>
      </c>
      <c r="C12" s="33">
        <f t="shared" ref="C12:J12" si="4">SUM(C8:C11)</f>
        <v>9412</v>
      </c>
      <c r="D12" s="33">
        <f t="shared" si="4"/>
        <v>10792</v>
      </c>
      <c r="E12" s="33">
        <f t="shared" si="4"/>
        <v>11665</v>
      </c>
      <c r="F12" s="33">
        <f t="shared" si="4"/>
        <v>31869</v>
      </c>
      <c r="G12" s="33">
        <f t="shared" si="4"/>
        <v>9514</v>
      </c>
      <c r="H12" s="33">
        <f t="shared" si="4"/>
        <v>12224</v>
      </c>
      <c r="I12" s="33">
        <f t="shared" si="4"/>
        <v>10489</v>
      </c>
      <c r="J12" s="33">
        <f t="shared" si="4"/>
        <v>32227</v>
      </c>
      <c r="K12" s="33">
        <f t="shared" ref="K12:M12" si="5">+SUM(K8)</f>
        <v>286</v>
      </c>
      <c r="L12" s="33">
        <f t="shared" si="5"/>
        <v>30</v>
      </c>
      <c r="M12" s="33">
        <f t="shared" si="5"/>
        <v>5</v>
      </c>
      <c r="N12" s="33">
        <f>SUM(N8:N11)</f>
        <v>31566</v>
      </c>
      <c r="O12" s="33">
        <f>SUM(O8:O11)</f>
        <v>10080</v>
      </c>
      <c r="P12" s="33">
        <f>SUM(P8+P9+P10+P11)</f>
        <v>8160</v>
      </c>
      <c r="Q12" s="33">
        <f>SUM(Q8:Q11)</f>
        <v>8890</v>
      </c>
      <c r="R12" s="33">
        <f>SUM(R8:R11)</f>
        <v>27130</v>
      </c>
      <c r="S12" s="33">
        <f>SUM(S8:S11)</f>
        <v>122792</v>
      </c>
    </row>
    <row r="63" spans="2:26" ht="15" customHeight="1" x14ac:dyDescent="0.25">
      <c r="B63" s="126"/>
      <c r="C63" s="126"/>
      <c r="D63" s="126"/>
      <c r="E63" s="127"/>
      <c r="F63" s="127"/>
      <c r="G63" s="127"/>
      <c r="H63" s="127"/>
      <c r="I63" s="127"/>
      <c r="J63" s="127"/>
      <c r="K63" s="127"/>
      <c r="L63" s="127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</row>
    <row r="64" spans="2:26" ht="15.75" customHeight="1" x14ac:dyDescent="0.25">
      <c r="B64" s="126"/>
      <c r="C64" s="126"/>
      <c r="D64" s="126"/>
      <c r="E64" s="127"/>
      <c r="F64" s="127"/>
      <c r="G64" s="127"/>
      <c r="H64" s="127"/>
      <c r="I64" s="127"/>
      <c r="J64" s="127"/>
      <c r="K64" s="127"/>
      <c r="L64" s="127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</row>
    <row r="65" spans="2:26" ht="15" customHeight="1" x14ac:dyDescent="0.25">
      <c r="B65" s="66"/>
      <c r="C65" s="66"/>
      <c r="D65" s="66"/>
      <c r="E65" s="126"/>
      <c r="F65" s="126"/>
      <c r="G65" s="126"/>
      <c r="H65" s="126"/>
      <c r="I65" s="126"/>
      <c r="J65" s="126"/>
      <c r="K65" s="126"/>
      <c r="L65" s="126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</row>
    <row r="66" spans="2:26" ht="15" customHeight="1" x14ac:dyDescent="0.25">
      <c r="B66" s="66"/>
      <c r="C66" s="66"/>
      <c r="D66" s="66"/>
      <c r="E66" s="126"/>
      <c r="F66" s="126"/>
      <c r="G66" s="126"/>
      <c r="H66" s="126"/>
      <c r="I66" s="126"/>
      <c r="J66" s="126"/>
      <c r="K66" s="126"/>
      <c r="L66" s="126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</row>
    <row r="67" spans="2:26" ht="15" customHeight="1" x14ac:dyDescent="0.25">
      <c r="B67" s="66"/>
      <c r="C67" s="66"/>
      <c r="D67" s="66"/>
      <c r="E67" s="126"/>
      <c r="F67" s="126"/>
      <c r="G67" s="126"/>
      <c r="H67" s="126"/>
      <c r="I67" s="126"/>
      <c r="J67" s="126"/>
      <c r="K67" s="126"/>
      <c r="L67" s="126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</row>
    <row r="68" spans="2:26" ht="15" customHeight="1" x14ac:dyDescent="0.25">
      <c r="B68" s="66"/>
      <c r="C68" s="66"/>
      <c r="D68" s="66"/>
      <c r="E68" s="126"/>
      <c r="F68" s="126"/>
      <c r="G68" s="126"/>
      <c r="H68" s="126"/>
      <c r="I68" s="126"/>
      <c r="J68" s="126"/>
      <c r="K68" s="126"/>
      <c r="L68" s="126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</row>
    <row r="69" spans="2:26" ht="15" customHeight="1" x14ac:dyDescent="0.25">
      <c r="B69" s="66"/>
      <c r="C69" s="66"/>
      <c r="D69" s="66"/>
      <c r="E69" s="126"/>
      <c r="F69" s="126"/>
      <c r="G69" s="126"/>
      <c r="H69" s="126"/>
      <c r="I69" s="126"/>
      <c r="J69" s="126"/>
      <c r="K69" s="126"/>
      <c r="L69" s="126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</row>
    <row r="70" spans="2:26" ht="15" customHeight="1" x14ac:dyDescent="0.25">
      <c r="B70" s="66"/>
      <c r="C70" s="66"/>
      <c r="D70" s="66"/>
      <c r="E70" s="126"/>
      <c r="F70" s="126"/>
      <c r="G70" s="126"/>
      <c r="H70" s="126"/>
      <c r="I70" s="126"/>
      <c r="J70" s="126"/>
      <c r="K70" s="126"/>
      <c r="L70" s="126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</row>
    <row r="71" spans="2:26" ht="15.75" customHeight="1" x14ac:dyDescent="0.25">
      <c r="B71" s="66"/>
      <c r="C71" s="66"/>
      <c r="D71" s="66"/>
      <c r="E71" s="126"/>
      <c r="F71" s="126"/>
      <c r="G71" s="126"/>
      <c r="H71" s="126"/>
      <c r="I71" s="126"/>
      <c r="J71" s="126"/>
      <c r="K71" s="126"/>
      <c r="L71" s="126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</row>
    <row r="72" spans="2:26" ht="15" customHeight="1" x14ac:dyDescent="0.25">
      <c r="B72" s="126"/>
      <c r="C72" s="126"/>
      <c r="D72" s="126"/>
      <c r="E72" s="127"/>
      <c r="F72" s="127"/>
      <c r="G72" s="127"/>
      <c r="H72" s="127"/>
      <c r="I72" s="127"/>
      <c r="J72" s="127"/>
      <c r="K72" s="127"/>
      <c r="L72" s="127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pans="2:26" ht="15.75" customHeight="1" x14ac:dyDescent="0.25">
      <c r="B73" s="126"/>
      <c r="C73" s="126"/>
      <c r="D73" s="126"/>
      <c r="E73" s="127"/>
      <c r="F73" s="127"/>
      <c r="G73" s="127"/>
      <c r="H73" s="127"/>
      <c r="I73" s="127"/>
      <c r="J73" s="127"/>
      <c r="K73" s="127"/>
      <c r="L73" s="127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</sheetData>
  <mergeCells count="18">
    <mergeCell ref="T63:Z64"/>
    <mergeCell ref="T65:Z71"/>
    <mergeCell ref="T72:Z73"/>
    <mergeCell ref="B72:D73"/>
    <mergeCell ref="E65:L71"/>
    <mergeCell ref="E72:L73"/>
    <mergeCell ref="M65:S71"/>
    <mergeCell ref="M72:S73"/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7BFA09-0F17-4700-BC76-32F73B761138}">
  <ds:schemaRefs>
    <ds:schemaRef ds:uri="b5543330-759f-4a1e-9a80-b73827cce5f6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2024-01-18T13:18:57Z</cp:lastPrinted>
  <dcterms:created xsi:type="dcterms:W3CDTF">2022-12-07T16:03:21Z</dcterms:created>
  <dcterms:modified xsi:type="dcterms:W3CDTF">2025-03-27T16:30:12Z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